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460" tabRatio="750" firstSheet="6" activeTab="10"/>
  </bookViews>
  <sheets>
    <sheet name="TABELLONE" sheetId="23" r:id="rId1"/>
    <sheet name="1° GIORNATA" sheetId="24" r:id="rId2"/>
    <sheet name="2° GIORNATA" sheetId="85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unajunglacazo" sheetId="81" r:id="rId13"/>
    <sheet name="cska" sheetId="70" r:id="rId14"/>
  </sheets>
  <definedNames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48" i="51" l="1"/>
  <c r="K35" i="51"/>
  <c r="H110" i="23"/>
  <c r="M48" i="51"/>
  <c r="M35" i="51"/>
  <c r="G110" i="23"/>
  <c r="B48" i="51"/>
  <c r="B35" i="51"/>
  <c r="H109" i="23"/>
  <c r="D48" i="51"/>
  <c r="D35" i="51"/>
  <c r="G109" i="23"/>
  <c r="B18" i="51"/>
  <c r="B5" i="51"/>
  <c r="H107" i="23"/>
  <c r="D18" i="51"/>
  <c r="D5" i="51"/>
  <c r="G107" i="23"/>
  <c r="K18" i="51"/>
  <c r="K5" i="51"/>
  <c r="H108" i="23"/>
  <c r="M18" i="51"/>
  <c r="M5" i="51"/>
  <c r="G108" i="23"/>
  <c r="K18" i="31"/>
  <c r="K5" i="31"/>
  <c r="E116" i="23"/>
  <c r="M18" i="52"/>
  <c r="M5" i="52"/>
  <c r="G116" i="23"/>
  <c r="M18" i="31"/>
  <c r="M5" i="31"/>
  <c r="F116" i="23"/>
  <c r="K18" i="52"/>
  <c r="K5" i="52"/>
  <c r="H116" i="23"/>
  <c r="K48" i="79"/>
  <c r="K35" i="79"/>
  <c r="E110" i="23"/>
  <c r="M48" i="79"/>
  <c r="M35" i="79"/>
  <c r="F110" i="23"/>
  <c r="B110" i="23"/>
  <c r="B116" i="23"/>
  <c r="B121" i="23"/>
  <c r="B18" i="31"/>
  <c r="B5" i="31"/>
  <c r="E115" i="23"/>
  <c r="D18" i="52"/>
  <c r="D5" i="52"/>
  <c r="G115" i="23"/>
  <c r="D18" i="31"/>
  <c r="D5" i="31"/>
  <c r="F115" i="23"/>
  <c r="B18" i="52"/>
  <c r="B5" i="52"/>
  <c r="H115" i="23"/>
  <c r="B18" i="79"/>
  <c r="B5" i="79"/>
  <c r="E107" i="23"/>
  <c r="D18" i="79"/>
  <c r="D5" i="79"/>
  <c r="F107" i="23"/>
  <c r="A107" i="23"/>
  <c r="A115" i="23"/>
  <c r="A121" i="23"/>
  <c r="D48" i="79"/>
  <c r="D35" i="79"/>
  <c r="F109" i="23"/>
  <c r="B48" i="79"/>
  <c r="B35" i="79"/>
  <c r="E109" i="23"/>
  <c r="M18" i="79"/>
  <c r="M5" i="79"/>
  <c r="F108" i="23"/>
  <c r="K18" i="79"/>
  <c r="K5" i="79"/>
  <c r="E108" i="23"/>
  <c r="A110" i="23"/>
  <c r="B109" i="23"/>
  <c r="A109" i="23"/>
  <c r="B108" i="23"/>
  <c r="A108" i="23"/>
  <c r="B107" i="23"/>
  <c r="B48" i="24"/>
  <c r="D48" i="85"/>
  <c r="D48" i="48"/>
  <c r="B48" i="49"/>
  <c r="D48" i="56"/>
  <c r="B48" i="66"/>
  <c r="F42" i="23"/>
  <c r="J26" i="70"/>
  <c r="J25" i="70"/>
  <c r="J24" i="70"/>
  <c r="J23" i="70"/>
  <c r="J22" i="70"/>
  <c r="J21" i="70"/>
  <c r="J20" i="70"/>
  <c r="J19" i="70"/>
  <c r="J18" i="70"/>
  <c r="K17" i="70"/>
  <c r="J17" i="70"/>
  <c r="J15" i="70"/>
  <c r="J14" i="70"/>
  <c r="J13" i="70"/>
  <c r="J12" i="70"/>
  <c r="J11" i="70"/>
  <c r="J10" i="70"/>
  <c r="J9" i="70"/>
  <c r="J8" i="70"/>
  <c r="J7" i="70"/>
  <c r="J6" i="70"/>
  <c r="K5" i="70"/>
  <c r="J5" i="70"/>
  <c r="J10" i="81"/>
  <c r="J13" i="81"/>
  <c r="J14" i="81"/>
  <c r="J15" i="81"/>
  <c r="J26" i="81"/>
  <c r="J25" i="81"/>
  <c r="J24" i="81"/>
  <c r="J20" i="81"/>
  <c r="J19" i="81"/>
  <c r="J18" i="81"/>
  <c r="J17" i="81"/>
  <c r="J23" i="81"/>
  <c r="J22" i="81"/>
  <c r="J21" i="81"/>
  <c r="J12" i="81"/>
  <c r="J11" i="81"/>
  <c r="J9" i="81"/>
  <c r="J8" i="81"/>
  <c r="J7" i="81"/>
  <c r="J6" i="81"/>
  <c r="J5" i="81"/>
  <c r="K17" i="81"/>
  <c r="K5" i="81"/>
  <c r="M104" i="48"/>
  <c r="K104" i="48"/>
  <c r="D104" i="48"/>
  <c r="B104" i="48"/>
  <c r="M76" i="48"/>
  <c r="K76" i="48"/>
  <c r="D76" i="48"/>
  <c r="B76" i="48"/>
  <c r="M48" i="48"/>
  <c r="K48" i="48"/>
  <c r="B48" i="48"/>
  <c r="M18" i="48"/>
  <c r="K18" i="48"/>
  <c r="D18" i="48"/>
  <c r="B18" i="48"/>
  <c r="B104" i="85"/>
  <c r="D104" i="85"/>
  <c r="K104" i="85"/>
  <c r="M104" i="85"/>
  <c r="M76" i="85"/>
  <c r="K76" i="85"/>
  <c r="D76" i="85"/>
  <c r="B76" i="85"/>
  <c r="M48" i="85"/>
  <c r="K48" i="85"/>
  <c r="B48" i="85"/>
  <c r="M18" i="85"/>
  <c r="K18" i="85"/>
  <c r="D18" i="85"/>
  <c r="B18" i="85"/>
  <c r="L91" i="85"/>
  <c r="J85" i="23"/>
  <c r="J91" i="85"/>
  <c r="K84" i="23"/>
  <c r="C91" i="85"/>
  <c r="J84" i="23"/>
  <c r="A91" i="85"/>
  <c r="K59" i="23"/>
  <c r="L63" i="85"/>
  <c r="J59" i="23"/>
  <c r="J63" i="85"/>
  <c r="K58" i="23"/>
  <c r="C63" i="85"/>
  <c r="J58" i="23"/>
  <c r="A63" i="85"/>
  <c r="K33" i="23"/>
  <c r="L35" i="85"/>
  <c r="J33" i="23"/>
  <c r="J35" i="85"/>
  <c r="K32" i="23"/>
  <c r="C35" i="85"/>
  <c r="J32" i="23"/>
  <c r="A35" i="85"/>
  <c r="K7" i="23"/>
  <c r="L5" i="85"/>
  <c r="J7" i="23"/>
  <c r="J5" i="85"/>
  <c r="K6" i="23"/>
  <c r="C5" i="85"/>
  <c r="J6" i="23"/>
  <c r="A5" i="85"/>
  <c r="M5" i="85"/>
  <c r="M7" i="23"/>
  <c r="K5" i="85"/>
  <c r="L7" i="23"/>
  <c r="D5" i="85"/>
  <c r="M6" i="23"/>
  <c r="B5" i="85"/>
  <c r="L6" i="23"/>
  <c r="M35" i="85"/>
  <c r="M33" i="23"/>
  <c r="K35" i="85"/>
  <c r="L33" i="23"/>
  <c r="D35" i="85"/>
  <c r="M32" i="23"/>
  <c r="B35" i="85"/>
  <c r="L32" i="23"/>
  <c r="M63" i="85"/>
  <c r="M59" i="23"/>
  <c r="K63" i="85"/>
  <c r="L59" i="23"/>
  <c r="D63" i="85"/>
  <c r="M58" i="23"/>
  <c r="B63" i="85"/>
  <c r="L58" i="23"/>
  <c r="M91" i="85"/>
  <c r="M85" i="23"/>
  <c r="K91" i="85"/>
  <c r="L85" i="23"/>
  <c r="D91" i="85"/>
  <c r="M84" i="23"/>
  <c r="B91" i="85"/>
  <c r="L84" i="23"/>
  <c r="K104" i="24"/>
  <c r="B106" i="49"/>
  <c r="D104" i="56"/>
  <c r="B104" i="66"/>
  <c r="F96" i="23"/>
  <c r="B104" i="24"/>
  <c r="D106" i="49"/>
  <c r="M104" i="56"/>
  <c r="K104" i="66"/>
  <c r="F94" i="23"/>
  <c r="D104" i="24"/>
  <c r="M106" i="49"/>
  <c r="K104" i="56"/>
  <c r="D104" i="66"/>
  <c r="F95" i="23"/>
  <c r="M104" i="24"/>
  <c r="K106" i="49"/>
  <c r="B104" i="56"/>
  <c r="M104" i="66"/>
  <c r="F93" i="23"/>
  <c r="K76" i="24"/>
  <c r="D78" i="49"/>
  <c r="D76" i="56"/>
  <c r="K76" i="66"/>
  <c r="F68" i="23"/>
  <c r="B76" i="24"/>
  <c r="B78" i="49"/>
  <c r="M76" i="56"/>
  <c r="B76" i="66"/>
  <c r="F69" i="23"/>
  <c r="D76" i="24"/>
  <c r="K78" i="49"/>
  <c r="K76" i="56"/>
  <c r="M76" i="66"/>
  <c r="F67" i="23"/>
  <c r="M76" i="24"/>
  <c r="M78" i="49"/>
  <c r="B76" i="56"/>
  <c r="D76" i="66"/>
  <c r="F70" i="23"/>
  <c r="D48" i="24"/>
  <c r="K48" i="49"/>
  <c r="B48" i="56"/>
  <c r="M48" i="66"/>
  <c r="F43" i="23"/>
  <c r="M48" i="24"/>
  <c r="M48" i="49"/>
  <c r="K48" i="56"/>
  <c r="D48" i="66"/>
  <c r="F41" i="23"/>
  <c r="K48" i="24"/>
  <c r="D48" i="49"/>
  <c r="M48" i="56"/>
  <c r="K48" i="66"/>
  <c r="F44" i="23"/>
  <c r="D18" i="24"/>
  <c r="M18" i="49"/>
  <c r="B18" i="56"/>
  <c r="D18" i="66"/>
  <c r="F18" i="23"/>
  <c r="M18" i="24"/>
  <c r="K18" i="49"/>
  <c r="K18" i="56"/>
  <c r="M18" i="66"/>
  <c r="F15" i="23"/>
  <c r="B18" i="24"/>
  <c r="D18" i="49"/>
  <c r="D18" i="56"/>
  <c r="K18" i="66"/>
  <c r="F17" i="23"/>
  <c r="K18" i="24"/>
  <c r="B18" i="49"/>
  <c r="M18" i="56"/>
  <c r="B18" i="66"/>
  <c r="F16" i="23"/>
  <c r="M91" i="24"/>
  <c r="M81" i="23"/>
  <c r="B91" i="48"/>
  <c r="L88" i="23"/>
  <c r="D93" i="49"/>
  <c r="M92" i="23"/>
  <c r="B91" i="56"/>
  <c r="L96" i="23"/>
  <c r="D91" i="66"/>
  <c r="M100" i="23"/>
  <c r="D96" i="23"/>
  <c r="D91" i="24"/>
  <c r="M80" i="23"/>
  <c r="D91" i="48"/>
  <c r="M88" i="23"/>
  <c r="B93" i="49"/>
  <c r="L92" i="23"/>
  <c r="K91" i="56"/>
  <c r="L97" i="23"/>
  <c r="M91" i="66"/>
  <c r="M101" i="23"/>
  <c r="D94" i="23"/>
  <c r="B91" i="24"/>
  <c r="L80" i="23"/>
  <c r="M91" i="48"/>
  <c r="M89" i="23"/>
  <c r="K93" i="49"/>
  <c r="L93" i="23"/>
  <c r="M91" i="56"/>
  <c r="M97" i="23"/>
  <c r="B91" i="66"/>
  <c r="L100" i="23"/>
  <c r="D95" i="23"/>
  <c r="K91" i="24"/>
  <c r="L81" i="23"/>
  <c r="K91" i="48"/>
  <c r="L89" i="23"/>
  <c r="M93" i="49"/>
  <c r="M93" i="23"/>
  <c r="D91" i="56"/>
  <c r="M96" i="23"/>
  <c r="K91" i="66"/>
  <c r="L101" i="23"/>
  <c r="D93" i="23"/>
  <c r="C96" i="23"/>
  <c r="C94" i="23"/>
  <c r="C95" i="23"/>
  <c r="C93" i="23"/>
  <c r="O81" i="23"/>
  <c r="P84" i="23"/>
  <c r="P88" i="23"/>
  <c r="O92" i="23"/>
  <c r="P96" i="23"/>
  <c r="O100" i="23"/>
  <c r="B96" i="23"/>
  <c r="O80" i="23"/>
  <c r="P85" i="23"/>
  <c r="O88" i="23"/>
  <c r="P92" i="23"/>
  <c r="P97" i="23"/>
  <c r="O101" i="23"/>
  <c r="B94" i="23"/>
  <c r="P80" i="23"/>
  <c r="O84" i="23"/>
  <c r="O89" i="23"/>
  <c r="P93" i="23"/>
  <c r="O97" i="23"/>
  <c r="P100" i="23"/>
  <c r="B95" i="23"/>
  <c r="P81" i="23"/>
  <c r="O85" i="23"/>
  <c r="P89" i="23"/>
  <c r="O93" i="23"/>
  <c r="O96" i="23"/>
  <c r="P101" i="23"/>
  <c r="B93" i="23"/>
  <c r="M63" i="24"/>
  <c r="M55" i="23"/>
  <c r="M63" i="48"/>
  <c r="M63" i="23"/>
  <c r="B65" i="49"/>
  <c r="L66" i="23"/>
  <c r="B63" i="56"/>
  <c r="L70" i="23"/>
  <c r="M63" i="66"/>
  <c r="M75" i="23"/>
  <c r="D68" i="23"/>
  <c r="B63" i="24"/>
  <c r="L54" i="23"/>
  <c r="B63" i="48"/>
  <c r="L62" i="23"/>
  <c r="M65" i="49"/>
  <c r="M67" i="23"/>
  <c r="M63" i="56"/>
  <c r="M71" i="23"/>
  <c r="K63" i="66"/>
  <c r="L75" i="23"/>
  <c r="D67" i="23"/>
  <c r="D63" i="24"/>
  <c r="M54" i="23"/>
  <c r="K63" i="48"/>
  <c r="L63" i="23"/>
  <c r="D65" i="49"/>
  <c r="M66" i="23"/>
  <c r="K63" i="56"/>
  <c r="L71" i="23"/>
  <c r="D63" i="66"/>
  <c r="M74" i="23"/>
  <c r="D69" i="23"/>
  <c r="K63" i="24"/>
  <c r="L55" i="23"/>
  <c r="D63" i="48"/>
  <c r="M62" i="23"/>
  <c r="K65" i="49"/>
  <c r="L67" i="23"/>
  <c r="D63" i="56"/>
  <c r="M70" i="23"/>
  <c r="B63" i="66"/>
  <c r="L74" i="23"/>
  <c r="D70" i="23"/>
  <c r="C68" i="23"/>
  <c r="C67" i="23"/>
  <c r="C69" i="23"/>
  <c r="C70" i="23"/>
  <c r="O55" i="23"/>
  <c r="P59" i="23"/>
  <c r="O63" i="23"/>
  <c r="P66" i="23"/>
  <c r="P70" i="23"/>
  <c r="O75" i="23"/>
  <c r="B68" i="23"/>
  <c r="P54" i="23"/>
  <c r="O59" i="23"/>
  <c r="P62" i="23"/>
  <c r="O67" i="23"/>
  <c r="O71" i="23"/>
  <c r="P75" i="23"/>
  <c r="B67" i="23"/>
  <c r="O54" i="23"/>
  <c r="P58" i="23"/>
  <c r="P63" i="23"/>
  <c r="O66" i="23"/>
  <c r="P71" i="23"/>
  <c r="O74" i="23"/>
  <c r="B69" i="23"/>
  <c r="P55" i="23"/>
  <c r="O58" i="23"/>
  <c r="O62" i="23"/>
  <c r="P67" i="23"/>
  <c r="O70" i="23"/>
  <c r="P74" i="23"/>
  <c r="B70" i="23"/>
  <c r="K35" i="24"/>
  <c r="L29" i="23"/>
  <c r="M35" i="48"/>
  <c r="M37" i="23"/>
  <c r="K35" i="49"/>
  <c r="L41" i="23"/>
  <c r="M35" i="56"/>
  <c r="M45" i="23"/>
  <c r="B35" i="66"/>
  <c r="L48" i="23"/>
  <c r="D41" i="23"/>
  <c r="D35" i="24"/>
  <c r="M28" i="23"/>
  <c r="B35" i="48"/>
  <c r="L36" i="23"/>
  <c r="D35" i="49"/>
  <c r="M40" i="23"/>
  <c r="B35" i="56"/>
  <c r="L44" i="23"/>
  <c r="D35" i="66"/>
  <c r="M48" i="23"/>
  <c r="D42" i="23"/>
  <c r="B35" i="24"/>
  <c r="L28" i="23"/>
  <c r="K35" i="48"/>
  <c r="L37" i="23"/>
  <c r="M35" i="49"/>
  <c r="M41" i="23"/>
  <c r="D35" i="56"/>
  <c r="M44" i="23"/>
  <c r="L49" i="23"/>
  <c r="D43" i="23"/>
  <c r="M35" i="24"/>
  <c r="M29" i="23"/>
  <c r="D35" i="48"/>
  <c r="M36" i="23"/>
  <c r="B35" i="49"/>
  <c r="L40" i="23"/>
  <c r="K35" i="56"/>
  <c r="L45" i="23"/>
  <c r="M35" i="66"/>
  <c r="M49" i="23"/>
  <c r="D44" i="23"/>
  <c r="C41" i="23"/>
  <c r="C42" i="23"/>
  <c r="C43" i="23"/>
  <c r="C44" i="23"/>
  <c r="P29" i="23"/>
  <c r="O32" i="23"/>
  <c r="O37" i="23"/>
  <c r="P41" i="23"/>
  <c r="O45" i="23"/>
  <c r="P48" i="23"/>
  <c r="B41" i="23"/>
  <c r="O28" i="23"/>
  <c r="P32" i="23"/>
  <c r="P36" i="23"/>
  <c r="O40" i="23"/>
  <c r="P44" i="23"/>
  <c r="O48" i="23"/>
  <c r="B42" i="23"/>
  <c r="P28" i="23"/>
  <c r="O33" i="23"/>
  <c r="P37" i="23"/>
  <c r="O41" i="23"/>
  <c r="O44" i="23"/>
  <c r="P49" i="23"/>
  <c r="B43" i="23"/>
  <c r="O29" i="23"/>
  <c r="P33" i="23"/>
  <c r="O36" i="23"/>
  <c r="P40" i="23"/>
  <c r="P45" i="23"/>
  <c r="O49" i="23"/>
  <c r="B44" i="23"/>
  <c r="K5" i="24"/>
  <c r="L3" i="23"/>
  <c r="K5" i="48"/>
  <c r="L11" i="23"/>
  <c r="M5" i="49"/>
  <c r="M15" i="23"/>
  <c r="M5" i="56"/>
  <c r="M19" i="23"/>
  <c r="K5" i="66"/>
  <c r="L23" i="23"/>
  <c r="D15" i="23"/>
  <c r="M5" i="24"/>
  <c r="M3" i="23"/>
  <c r="B5" i="48"/>
  <c r="L10" i="23"/>
  <c r="D5" i="49"/>
  <c r="M14" i="23"/>
  <c r="K5" i="56"/>
  <c r="L19" i="23"/>
  <c r="D5" i="66"/>
  <c r="M22" i="23"/>
  <c r="D16" i="23"/>
  <c r="D5" i="24"/>
  <c r="M2" i="23"/>
  <c r="D5" i="48"/>
  <c r="M10" i="23"/>
  <c r="B5" i="49"/>
  <c r="L14" i="23"/>
  <c r="B5" i="56"/>
  <c r="L18" i="23"/>
  <c r="M5" i="66"/>
  <c r="M23" i="23"/>
  <c r="D17" i="23"/>
  <c r="C18" i="23"/>
  <c r="M5" i="48"/>
  <c r="M11" i="23"/>
  <c r="K5" i="49"/>
  <c r="L15" i="23"/>
  <c r="C15" i="23"/>
  <c r="B5" i="66"/>
  <c r="L22" i="23"/>
  <c r="C16" i="23"/>
  <c r="B5" i="24"/>
  <c r="L2" i="23"/>
  <c r="D5" i="56"/>
  <c r="M18" i="23"/>
  <c r="C17" i="23"/>
  <c r="P2" i="23"/>
  <c r="O6" i="23"/>
  <c r="O11" i="23"/>
  <c r="P15" i="23"/>
  <c r="O18" i="23"/>
  <c r="P22" i="23"/>
  <c r="B18" i="23"/>
  <c r="P3" i="23"/>
  <c r="O7" i="23"/>
  <c r="P11" i="23"/>
  <c r="O15" i="23"/>
  <c r="O19" i="23"/>
  <c r="P23" i="23"/>
  <c r="B15" i="23"/>
  <c r="O3" i="23"/>
  <c r="P6" i="23"/>
  <c r="P10" i="23"/>
  <c r="O14" i="23"/>
  <c r="P19" i="23"/>
  <c r="O22" i="23"/>
  <c r="B16" i="23"/>
  <c r="O2" i="23"/>
  <c r="P7" i="23"/>
  <c r="O10" i="23"/>
  <c r="P14" i="23"/>
  <c r="P18" i="23"/>
  <c r="O23" i="23"/>
  <c r="B17" i="23"/>
  <c r="K93" i="23"/>
  <c r="L93" i="49"/>
  <c r="J93" i="23"/>
  <c r="J93" i="49"/>
  <c r="C93" i="49"/>
  <c r="J92" i="23"/>
  <c r="A93" i="49"/>
  <c r="K67" i="23"/>
  <c r="L65" i="49"/>
  <c r="J67" i="23"/>
  <c r="J65" i="49"/>
  <c r="K66" i="23"/>
  <c r="C65" i="49"/>
  <c r="J66" i="23"/>
  <c r="A65" i="49"/>
  <c r="K41" i="23"/>
  <c r="L35" i="49"/>
  <c r="J41" i="23"/>
  <c r="J35" i="49"/>
  <c r="K40" i="23"/>
  <c r="C35" i="49"/>
  <c r="J40" i="23"/>
  <c r="A35" i="49"/>
  <c r="K15" i="23"/>
  <c r="L5" i="49"/>
  <c r="J15" i="23"/>
  <c r="J5" i="49"/>
  <c r="K14" i="23"/>
  <c r="C5" i="49"/>
  <c r="J14" i="23"/>
  <c r="A5" i="49"/>
  <c r="B106" i="24"/>
  <c r="D106" i="24"/>
  <c r="M106" i="24"/>
  <c r="K106" i="24"/>
  <c r="M78" i="24"/>
  <c r="K78" i="24"/>
  <c r="B78" i="24"/>
  <c r="D78" i="24"/>
  <c r="M50" i="24"/>
  <c r="K50" i="24"/>
  <c r="D50" i="24"/>
  <c r="B50" i="24"/>
  <c r="M20" i="24"/>
  <c r="K20" i="24"/>
  <c r="B20" i="24"/>
  <c r="D20" i="24"/>
  <c r="A78" i="24"/>
  <c r="L20" i="24"/>
  <c r="J50" i="24"/>
  <c r="K80" i="23"/>
  <c r="C91" i="24"/>
  <c r="K55" i="23"/>
  <c r="L63" i="24"/>
  <c r="J55" i="23"/>
  <c r="J63" i="24"/>
  <c r="K54" i="23"/>
  <c r="C63" i="24"/>
  <c r="K29" i="23"/>
  <c r="L35" i="24"/>
  <c r="J29" i="23"/>
  <c r="J35" i="24"/>
  <c r="K28" i="23"/>
  <c r="C35" i="24"/>
  <c r="A106" i="24"/>
  <c r="J106" i="24"/>
  <c r="A50" i="24"/>
  <c r="K101" i="23"/>
  <c r="K100" i="23"/>
  <c r="J100" i="23"/>
  <c r="J97" i="23"/>
  <c r="K96" i="23"/>
  <c r="J96" i="23"/>
  <c r="K89" i="23"/>
  <c r="J89" i="23"/>
  <c r="K88" i="23"/>
  <c r="K81" i="23"/>
  <c r="J81" i="23"/>
  <c r="K75" i="23"/>
  <c r="J75" i="23"/>
  <c r="K74" i="23"/>
  <c r="J74" i="23"/>
  <c r="K71" i="23"/>
  <c r="J71" i="23"/>
  <c r="K70" i="23"/>
  <c r="J70" i="23"/>
  <c r="K63" i="23"/>
  <c r="J63" i="23"/>
  <c r="K62" i="23"/>
  <c r="J62" i="23"/>
  <c r="J54" i="23"/>
  <c r="K49" i="23"/>
  <c r="J49" i="23"/>
  <c r="K48" i="23"/>
  <c r="J48" i="23"/>
  <c r="K45" i="23"/>
  <c r="J45" i="23"/>
  <c r="K44" i="23"/>
  <c r="J44" i="23"/>
  <c r="K37" i="23"/>
  <c r="J37" i="23"/>
  <c r="K36" i="23"/>
  <c r="J36" i="23"/>
  <c r="J28" i="23"/>
  <c r="K23" i="23"/>
  <c r="J23" i="23"/>
  <c r="K22" i="23"/>
  <c r="J22" i="23"/>
  <c r="K19" i="23"/>
  <c r="J19" i="23"/>
  <c r="K18" i="23"/>
  <c r="J18" i="23"/>
  <c r="K11" i="23"/>
  <c r="J11" i="23"/>
  <c r="K10" i="23"/>
  <c r="J10" i="23"/>
  <c r="K3" i="23"/>
  <c r="J3" i="23"/>
  <c r="K2" i="23"/>
  <c r="L91" i="66"/>
  <c r="J91" i="66"/>
  <c r="C91" i="66"/>
  <c r="A91" i="66"/>
  <c r="L91" i="56"/>
  <c r="J91" i="56"/>
  <c r="C91" i="56"/>
  <c r="A91" i="56"/>
  <c r="L91" i="48"/>
  <c r="J91" i="48"/>
  <c r="C91" i="48"/>
  <c r="A91" i="48"/>
  <c r="L91" i="24"/>
  <c r="J91" i="24"/>
  <c r="A91" i="24"/>
  <c r="E93" i="23"/>
  <c r="E96" i="23"/>
  <c r="E94" i="23"/>
  <c r="E95" i="23"/>
  <c r="K35" i="66"/>
  <c r="A35" i="79"/>
  <c r="M18" i="55"/>
  <c r="M5" i="55"/>
  <c r="K18" i="55"/>
  <c r="K5" i="55"/>
  <c r="D18" i="55"/>
  <c r="D5" i="55"/>
  <c r="B18" i="55"/>
  <c r="L35" i="51"/>
  <c r="L35" i="79"/>
  <c r="C35" i="79"/>
  <c r="J5" i="79"/>
  <c r="J5" i="51"/>
  <c r="C5" i="51"/>
  <c r="A5" i="79"/>
  <c r="J63" i="48"/>
  <c r="L63" i="48"/>
  <c r="C63" i="48"/>
  <c r="J35" i="66"/>
  <c r="C35" i="66"/>
  <c r="A35" i="66"/>
  <c r="J5" i="48"/>
  <c r="J5" i="66"/>
  <c r="A5" i="48"/>
  <c r="A5" i="66"/>
  <c r="L63" i="56"/>
  <c r="C63" i="56"/>
  <c r="C35" i="56"/>
  <c r="C5" i="56"/>
  <c r="A5" i="56"/>
  <c r="J2" i="23"/>
  <c r="C5" i="24"/>
  <c r="A35" i="48"/>
  <c r="J5" i="52"/>
  <c r="A116" i="23"/>
  <c r="L5" i="52"/>
  <c r="B115" i="23"/>
  <c r="A5" i="52"/>
  <c r="A5" i="31"/>
  <c r="L5" i="55"/>
  <c r="J5" i="55"/>
  <c r="C5" i="55"/>
  <c r="A5" i="55"/>
  <c r="B5" i="55"/>
  <c r="L5" i="48"/>
  <c r="L5" i="56"/>
  <c r="L35" i="56"/>
  <c r="L35" i="66"/>
  <c r="J35" i="48"/>
  <c r="L63" i="66"/>
  <c r="C5" i="48"/>
  <c r="A35" i="56"/>
  <c r="A63" i="66"/>
  <c r="J5" i="24"/>
  <c r="L5" i="66"/>
  <c r="J63" i="66"/>
  <c r="L5" i="51"/>
  <c r="C5" i="66"/>
  <c r="J35" i="51"/>
  <c r="A35" i="24"/>
  <c r="J35" i="79"/>
  <c r="J5" i="31"/>
  <c r="C5" i="52"/>
  <c r="A35" i="51"/>
  <c r="L5" i="79"/>
  <c r="L5" i="31"/>
  <c r="C5" i="31"/>
  <c r="C35" i="48"/>
  <c r="L35" i="48"/>
  <c r="L5" i="24"/>
  <c r="J5" i="56"/>
  <c r="C63" i="66"/>
  <c r="A63" i="48"/>
  <c r="A5" i="51"/>
  <c r="C5" i="79"/>
  <c r="A63" i="24"/>
  <c r="A63" i="56"/>
  <c r="J63" i="56"/>
  <c r="A5" i="24"/>
  <c r="J35" i="56"/>
  <c r="C35" i="51"/>
  <c r="E68" i="23"/>
  <c r="E41" i="23"/>
  <c r="E67" i="23"/>
  <c r="E69" i="23"/>
  <c r="E43" i="23"/>
  <c r="E70" i="23"/>
  <c r="E42" i="23"/>
  <c r="D18" i="23"/>
  <c r="E44" i="23"/>
  <c r="E18" i="23"/>
  <c r="E17" i="23"/>
  <c r="E16" i="23"/>
  <c r="E15" i="23"/>
</calcChain>
</file>

<file path=xl/sharedStrings.xml><?xml version="1.0" encoding="utf-8"?>
<sst xmlns="http://schemas.openxmlformats.org/spreadsheetml/2006/main" count="3551" uniqueCount="654">
  <si>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</si>
  <si>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</si>
  <si>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</si>
  <si>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</si>
  <si>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</si>
  <si>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</si>
  <si>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</si>
  <si>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</si>
  <si>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</si>
  <si>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</si>
  <si>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</si>
  <si>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</si>
  <si>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</si>
  <si>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</si>
  <si>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</si>
  <si>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</si>
  <si>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</si>
  <si>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</si>
  <si>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</si>
  <si>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</si>
  <si>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</si>
  <si>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</si>
  <si>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</si>
  <si>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</si>
  <si>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</si>
  <si>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</si>
  <si>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</si>
  <si>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</si>
  <si>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</si>
  <si>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</si>
  <si>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</si>
  <si>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</si>
  <si>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</si>
  <si>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</si>
  <si>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</si>
  <si>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</si>
  <si>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</si>
  <si>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</si>
  <si>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</si>
  <si>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</si>
  <si>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</si>
  <si>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</si>
  <si>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</si>
  <si>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</si>
  <si>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</si>
  <si>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</si>
  <si>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</si>
  <si>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</si>
  <si>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</si>
  <si>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</si>
  <si>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</si>
  <si>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</si>
  <si>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</si>
  <si>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</si>
  <si>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</si>
  <si>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</si>
  <si>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</si>
  <si>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</si>
  <si>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</si>
  <si>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</si>
  <si>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</si>
  <si>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</si>
  <si>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</si>
  <si>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</si>
  <si>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</si>
  <si>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</si>
  <si>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</si>
  <si>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</si>
  <si>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</si>
  <si>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</si>
  <si>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</si>
  <si>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</si>
  <si>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</si>
  <si>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</si>
  <si>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</si>
  <si>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</si>
  <si>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</si>
  <si>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</si>
  <si>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</si>
  <si>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</si>
  <si>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</si>
  <si>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</si>
  <si>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</si>
  <si>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STERLING</t>
  </si>
  <si>
    <t>MANDZUKIC</t>
  </si>
  <si>
    <t>MORATA</t>
  </si>
  <si>
    <t>PORTO</t>
  </si>
  <si>
    <t>KOKE</t>
  </si>
  <si>
    <t>DOUMBIA</t>
  </si>
  <si>
    <t>MODRIC</t>
  </si>
  <si>
    <t>KROOS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</si>
  <si>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</si>
  <si>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</si>
  <si>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</si>
  <si>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</si>
  <si>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</si>
  <si>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</si>
  <si>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</si>
  <si>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</si>
  <si>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</si>
  <si>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BENATIA</t>
  </si>
  <si>
    <t>PJANIC</t>
  </si>
  <si>
    <t>FERNANDINHO</t>
  </si>
  <si>
    <t>BOATENG</t>
  </si>
  <si>
    <t>DZAGOEV</t>
  </si>
  <si>
    <t>HERNANDEZ</t>
  </si>
  <si>
    <t>MARCELO</t>
  </si>
  <si>
    <t>GODIN</t>
  </si>
  <si>
    <t>DANILO</t>
  </si>
  <si>
    <t>YARMOLENKO</t>
  </si>
  <si>
    <t>MASCHERANO</t>
  </si>
  <si>
    <t>GAMEIRO</t>
  </si>
  <si>
    <t>FALCAO</t>
  </si>
  <si>
    <t>PIZZI</t>
  </si>
  <si>
    <t>KOLAROV</t>
  </si>
  <si>
    <t>DIGNE</t>
  </si>
  <si>
    <t>JUANFRAN</t>
  </si>
  <si>
    <t>JUVENTUS</t>
  </si>
  <si>
    <t>GIMENEZ</t>
  </si>
  <si>
    <t>VARANE</t>
  </si>
  <si>
    <t>MANCHESTER CITY</t>
  </si>
  <si>
    <t>MAXI PEREIRA</t>
  </si>
  <si>
    <t>AURIER</t>
  </si>
  <si>
    <t>OTAMENDI</t>
  </si>
  <si>
    <t>CHIELLINI</t>
  </si>
  <si>
    <t>UMTITI</t>
  </si>
  <si>
    <t>CUADRADO</t>
  </si>
  <si>
    <t>RIBERY</t>
  </si>
  <si>
    <t>MARCANO</t>
  </si>
  <si>
    <t>PEPE</t>
  </si>
  <si>
    <t>KHEDIRA</t>
  </si>
  <si>
    <t>KURZAWA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</si>
  <si>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</si>
  <si>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</si>
  <si>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</si>
  <si>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</si>
  <si>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</si>
  <si>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</si>
  <si>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</si>
  <si>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</si>
  <si>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</si>
  <si>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</si>
  <si>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</si>
  <si>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</si>
  <si>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</si>
  <si>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CHAMBERLAIN</t>
  </si>
  <si>
    <t>ALEXSANDRO</t>
  </si>
  <si>
    <t>SERGIO RAMOS</t>
  </si>
  <si>
    <t>DANI ALVES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</si>
  <si>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</si>
  <si>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</si>
  <si>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</si>
  <si>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</si>
  <si>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</si>
  <si>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</si>
  <si>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</si>
  <si>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</si>
  <si>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RABIOT</t>
  </si>
  <si>
    <t>CORREA</t>
  </si>
  <si>
    <t>CARRASCO</t>
  </si>
  <si>
    <t>CARVAHAL</t>
  </si>
  <si>
    <t>ORDINE CHIAMATA SEMIFINALI</t>
  </si>
  <si>
    <t>ORDINE CHIAMATA QUARTI</t>
  </si>
  <si>
    <t>LEWANDOWSKI</t>
  </si>
  <si>
    <t>QUARTI ritorno</t>
  </si>
  <si>
    <t>ORDINE CHIAMATA FINALI</t>
  </si>
  <si>
    <t>MC TOWN</t>
  </si>
  <si>
    <t>E</t>
  </si>
  <si>
    <t>L</t>
  </si>
  <si>
    <t>HIGUAIN</t>
  </si>
  <si>
    <t>BAY</t>
  </si>
  <si>
    <t>AUBAMEYANG</t>
  </si>
  <si>
    <t>KANE</t>
  </si>
  <si>
    <t>MILIK</t>
  </si>
  <si>
    <t>CALLEJON</t>
  </si>
  <si>
    <t>HAMSIK</t>
  </si>
  <si>
    <t>NOLITO</t>
  </si>
  <si>
    <t>FABINHO</t>
  </si>
  <si>
    <t>SALVIO</t>
  </si>
  <si>
    <t>BEN</t>
  </si>
  <si>
    <t>HUMMELS</t>
  </si>
  <si>
    <t>ERIKSEN</t>
  </si>
  <si>
    <t>BEN YEDDER</t>
  </si>
  <si>
    <t>INSIGNE</t>
  </si>
  <si>
    <t>MERTENS</t>
  </si>
  <si>
    <t>CORONA</t>
  </si>
  <si>
    <t>DEMBELE</t>
  </si>
  <si>
    <t>SON</t>
  </si>
  <si>
    <t>NAPOLI</t>
  </si>
  <si>
    <t>GUERREIRO</t>
  </si>
  <si>
    <t>SERGI ROBERTO</t>
  </si>
  <si>
    <t>LINDELOF</t>
  </si>
  <si>
    <t>VERTONGHEN</t>
  </si>
  <si>
    <t>DIER</t>
  </si>
  <si>
    <t>TOTTENHAM</t>
  </si>
  <si>
    <t>GLIK</t>
  </si>
  <si>
    <t>ALBIOL</t>
  </si>
  <si>
    <t>GHOULAM</t>
  </si>
  <si>
    <t>STONES</t>
  </si>
  <si>
    <t>SCHMELZER</t>
  </si>
  <si>
    <t>TELLES</t>
  </si>
  <si>
    <t>RODE</t>
  </si>
  <si>
    <t>KIMMICH</t>
  </si>
  <si>
    <t>ASENSIO</t>
  </si>
  <si>
    <t>WALKER</t>
  </si>
  <si>
    <t>QUARESMA</t>
  </si>
  <si>
    <t>KOULIBALY</t>
  </si>
  <si>
    <t>NZONZI</t>
  </si>
  <si>
    <t>CASEMIRO</t>
  </si>
  <si>
    <t>ROSE</t>
  </si>
  <si>
    <t>TOSUN</t>
  </si>
  <si>
    <t>LOPEZ</t>
  </si>
  <si>
    <t>CASTRO</t>
  </si>
  <si>
    <t>RAGGI</t>
  </si>
  <si>
    <t>GANSO</t>
  </si>
  <si>
    <t>BALANTA</t>
  </si>
  <si>
    <t>RUIZ</t>
  </si>
  <si>
    <t>TOPRAK</t>
  </si>
  <si>
    <t>SCHENNIKOV</t>
  </si>
  <si>
    <t>SIDIBE</t>
  </si>
  <si>
    <t>JORGINHO</t>
  </si>
  <si>
    <t>FELIPE</t>
  </si>
  <si>
    <t>GRIMALDO</t>
  </si>
  <si>
    <t>ERKIN</t>
  </si>
  <si>
    <t>SEMEDO</t>
  </si>
  <si>
    <t>RUGANI</t>
  </si>
  <si>
    <t>BENFICA</t>
  </si>
  <si>
    <t>MONACO</t>
  </si>
  <si>
    <t>BERNAT</t>
  </si>
  <si>
    <t>ELISEU</t>
  </si>
  <si>
    <t>SAVIC</t>
  </si>
  <si>
    <t>RAFINHA</t>
  </si>
  <si>
    <t>LUISAO</t>
  </si>
  <si>
    <t>ADRIANO</t>
  </si>
  <si>
    <t>SUCHY</t>
  </si>
  <si>
    <t>MEUNIER</t>
  </si>
  <si>
    <t>PAREJA</t>
  </si>
  <si>
    <t>LUSTIG</t>
  </si>
  <si>
    <t>ESCUDERO</t>
  </si>
  <si>
    <t>DAVIES</t>
  </si>
  <si>
    <t>LANG</t>
  </si>
  <si>
    <t>KIMPEMBE</t>
  </si>
  <si>
    <t>MERCADO</t>
  </si>
  <si>
    <t>TRIPPIER</t>
  </si>
  <si>
    <t>JARDEL</t>
  </si>
  <si>
    <t>PASTORE</t>
  </si>
  <si>
    <t>ISCO</t>
  </si>
  <si>
    <t>TOLISSO</t>
  </si>
  <si>
    <t>SISSOKO</t>
  </si>
  <si>
    <t>KRAMER</t>
  </si>
  <si>
    <t>LEMAR</t>
  </si>
  <si>
    <t>SINCLAIR</t>
  </si>
  <si>
    <t>ZIELINSKI</t>
  </si>
  <si>
    <t>FERNANDO</t>
  </si>
  <si>
    <t>TALISCA</t>
  </si>
  <si>
    <t>ROG</t>
  </si>
  <si>
    <t>BOETIUS</t>
  </si>
  <si>
    <t>DAHOUD</t>
  </si>
  <si>
    <t>DIAWARA</t>
  </si>
  <si>
    <t>BUA</t>
  </si>
  <si>
    <t>ARMSTRONG</t>
  </si>
  <si>
    <t>SAHIN</t>
  </si>
  <si>
    <t>GRIFFITHS</t>
  </si>
  <si>
    <t>AUGUSTIN</t>
  </si>
  <si>
    <t>THIAGO MOTTA</t>
  </si>
  <si>
    <t>VAZQUEZ</t>
  </si>
  <si>
    <t>TORRES</t>
  </si>
  <si>
    <t>XHAKA</t>
  </si>
  <si>
    <t>Andrea Martino e Mirko Forti</t>
  </si>
  <si>
    <t>CRISTIANO RONALDO</t>
  </si>
  <si>
    <t>REA</t>
  </si>
  <si>
    <t>LUKAKU</t>
  </si>
  <si>
    <t>MANE</t>
  </si>
  <si>
    <t>LIV</t>
  </si>
  <si>
    <t>SALAH</t>
  </si>
  <si>
    <t>MBAPPE</t>
  </si>
  <si>
    <t>FIRMINO</t>
  </si>
  <si>
    <t>POGBA</t>
  </si>
  <si>
    <t>MKHITARYAN</t>
  </si>
  <si>
    <t>DZEKO</t>
  </si>
  <si>
    <t>ROM</t>
  </si>
  <si>
    <t>GABRIEL JESUS</t>
  </si>
  <si>
    <t>COUTINHO</t>
  </si>
  <si>
    <t>JOVETIC</t>
  </si>
  <si>
    <t>DELE ALLI</t>
  </si>
  <si>
    <t>RASHFORD</t>
  </si>
  <si>
    <t>BERNARDO SILVA</t>
  </si>
  <si>
    <t>DAVID SILVA</t>
  </si>
  <si>
    <t>MARTIAL</t>
  </si>
  <si>
    <t>PEROTTI</t>
  </si>
  <si>
    <t>NEGREDO</t>
  </si>
  <si>
    <t>WIJNALDUM</t>
  </si>
  <si>
    <t>FABREGAS</t>
  </si>
  <si>
    <t>PEDRO</t>
  </si>
  <si>
    <t>WILLIAN</t>
  </si>
  <si>
    <t>KEITA BALDE</t>
  </si>
  <si>
    <t>MURIEL</t>
  </si>
  <si>
    <t>KANTE</t>
  </si>
  <si>
    <t>LUIZ ADRIANO</t>
  </si>
  <si>
    <t>JESUS NAVAS</t>
  </si>
  <si>
    <t>MATA</t>
  </si>
  <si>
    <t>NAINGGOLAN</t>
  </si>
  <si>
    <t>MARCOS ALONSO</t>
  </si>
  <si>
    <t>EMRE CAN</t>
  </si>
  <si>
    <t>WERNER</t>
  </si>
  <si>
    <t>DRAXLER</t>
  </si>
  <si>
    <t>MATIC</t>
  </si>
  <si>
    <t>MARIN</t>
  </si>
  <si>
    <t>YAYA TOURE</t>
  </si>
  <si>
    <t>TIELEMANS</t>
  </si>
  <si>
    <t>SANE</t>
  </si>
  <si>
    <t>CHELSEA</t>
  </si>
  <si>
    <t>MANOLAS</t>
  </si>
  <si>
    <t>FORSBERG</t>
  </si>
  <si>
    <t>FELLAINI</t>
  </si>
  <si>
    <t>JOAO MOUTINHO</t>
  </si>
  <si>
    <t>PHILIPP</t>
  </si>
  <si>
    <t>LIVERPOOL</t>
  </si>
  <si>
    <t>GABIGOL</t>
  </si>
  <si>
    <t>JORGENSEN</t>
  </si>
  <si>
    <t>DELOUFEU</t>
  </si>
  <si>
    <t>DAVID LUIZ</t>
  </si>
  <si>
    <t>HENDERSON</t>
  </si>
  <si>
    <t>SULE</t>
  </si>
  <si>
    <t>ROMA</t>
  </si>
  <si>
    <t>MENDY</t>
  </si>
  <si>
    <t>ZAPPACOSTA</t>
  </si>
  <si>
    <t>SEFEROVIC</t>
  </si>
  <si>
    <t>RUDIGER</t>
  </si>
  <si>
    <t>BLIND</t>
  </si>
  <si>
    <t>STROOTMAN</t>
  </si>
  <si>
    <t>BATSHUAY</t>
  </si>
  <si>
    <t>BRUNO FERNANDES</t>
  </si>
  <si>
    <t>VALENCIA</t>
  </si>
  <si>
    <t>BAILLY</t>
  </si>
  <si>
    <t>GELSON MARTINS</t>
  </si>
  <si>
    <t>DE ROSSI</t>
  </si>
  <si>
    <t>STURRIDGE</t>
  </si>
  <si>
    <t>FACUNDO FERREYRA</t>
  </si>
  <si>
    <t>DIAKHABY</t>
  </si>
  <si>
    <t>LOVREN</t>
  </si>
  <si>
    <t>CERVI</t>
  </si>
  <si>
    <t>BANEGA</t>
  </si>
  <si>
    <t>ROJO</t>
  </si>
  <si>
    <t>LINGARD</t>
  </si>
  <si>
    <t>KEITA N.</t>
  </si>
  <si>
    <t>FELIPE LUIS</t>
  </si>
  <si>
    <t>MAREGA</t>
  </si>
  <si>
    <t>SCHICK</t>
  </si>
  <si>
    <t>MATIP</t>
  </si>
  <si>
    <t>VAN WOLFSWINKEL</t>
  </si>
  <si>
    <t>PIZARRO</t>
  </si>
  <si>
    <t>OLIVER TORRES</t>
  </si>
  <si>
    <t>HOWEDES</t>
  </si>
  <si>
    <t>PROMES</t>
  </si>
  <si>
    <t>ANANIDZE</t>
  </si>
  <si>
    <t>GUNDONGAN</t>
  </si>
  <si>
    <t>HISAY</t>
  </si>
  <si>
    <t>AZPILICUETA</t>
  </si>
  <si>
    <t>SOCRATIS</t>
  </si>
  <si>
    <t>KRONH-DELI</t>
  </si>
  <si>
    <t>FRED</t>
  </si>
  <si>
    <t>JONES</t>
  </si>
  <si>
    <t>KJAER</t>
  </si>
  <si>
    <t>VRSALIKO</t>
  </si>
  <si>
    <t>CAHILL</t>
  </si>
  <si>
    <t>IBRAHIMOVIC</t>
  </si>
  <si>
    <t>BERNARD</t>
  </si>
  <si>
    <t>LISANDRO LOPEZ</t>
  </si>
  <si>
    <t>ANDRE ALMEIDA</t>
  </si>
  <si>
    <t>RICARDO PEREIRA</t>
  </si>
  <si>
    <t>MARLOS</t>
  </si>
  <si>
    <t>BRUNO PERES</t>
  </si>
  <si>
    <t>BABEL</t>
  </si>
  <si>
    <t>ONYEKURU</t>
  </si>
  <si>
    <t>FLORENZI</t>
  </si>
  <si>
    <t>LESCHUK</t>
  </si>
  <si>
    <t>JORGE</t>
  </si>
  <si>
    <t>DE SCIGLIO</t>
  </si>
  <si>
    <t>DENIS SUAREZ</t>
  </si>
  <si>
    <t>BERNARDESCHI</t>
  </si>
  <si>
    <t>CARRILO</t>
  </si>
  <si>
    <t>FAZIO</t>
  </si>
  <si>
    <t>BERGHUIS</t>
  </si>
  <si>
    <t>VILHENA</t>
  </si>
  <si>
    <t>RAUL JIMENEZ</t>
  </si>
  <si>
    <t>FORTUNIS</t>
  </si>
  <si>
    <t>SABITZER</t>
  </si>
  <si>
    <t>SMALLING</t>
  </si>
  <si>
    <t>VITINHO</t>
  </si>
  <si>
    <t>PARDO</t>
  </si>
  <si>
    <t>ORBAN</t>
  </si>
  <si>
    <t>DEFREL</t>
  </si>
  <si>
    <t>PASALIC</t>
  </si>
  <si>
    <t>TOSIC</t>
  </si>
  <si>
    <t>ELYANOUSSI</t>
  </si>
  <si>
    <t>TEODORCZYK</t>
  </si>
  <si>
    <t>TAISON</t>
  </si>
  <si>
    <t>EL SHAARAWY</t>
  </si>
  <si>
    <t>PAULINHO</t>
  </si>
  <si>
    <t>KUMS</t>
  </si>
  <si>
    <t>ACUNA</t>
  </si>
  <si>
    <t>BOCCHETTI</t>
  </si>
  <si>
    <t>CHIPCIU</t>
  </si>
  <si>
    <t>DE CAMARGO</t>
  </si>
  <si>
    <t>KRAMARIC</t>
  </si>
  <si>
    <t>DIKS</t>
  </si>
  <si>
    <t>RUDY</t>
  </si>
  <si>
    <t>JUAN JESUS</t>
  </si>
  <si>
    <t>SOARES</t>
  </si>
  <si>
    <t>OBERLIN</t>
  </si>
  <si>
    <t>NDLOVU</t>
  </si>
  <si>
    <t>MILIC</t>
  </si>
  <si>
    <t>THEO HERNANDEZ</t>
  </si>
  <si>
    <t>ZAGADOU</t>
  </si>
  <si>
    <t>VAN DER HEYDEN</t>
  </si>
  <si>
    <t>BOTTEGHIN</t>
  </si>
  <si>
    <t>CEBALLOS</t>
  </si>
  <si>
    <t>LLORENTE</t>
  </si>
  <si>
    <t>UPAMECANO</t>
  </si>
  <si>
    <t>BRUNO</t>
  </si>
  <si>
    <t>SHAW</t>
  </si>
  <si>
    <t>HECTOR MORENO</t>
  </si>
  <si>
    <t>EMENIKE</t>
  </si>
  <si>
    <t>KONATE</t>
  </si>
  <si>
    <t>LENGLET</t>
  </si>
  <si>
    <t>KLAVAN</t>
  </si>
  <si>
    <t>DAVYDOV</t>
  </si>
  <si>
    <t>GIRONE D</t>
  </si>
  <si>
    <t>SOLOPISA 1909</t>
  </si>
  <si>
    <t>UNAJUNGLACAZO FC</t>
  </si>
  <si>
    <t>IBRADIPOSI</t>
  </si>
  <si>
    <t>TEAM AS TURBO</t>
  </si>
  <si>
    <t>CSKA SCINA</t>
  </si>
  <si>
    <t>D2</t>
  </si>
  <si>
    <t>JEMERSON</t>
  </si>
  <si>
    <t>M.FERNANDES</t>
  </si>
  <si>
    <t>ALEX SANDRO</t>
  </si>
  <si>
    <t>KEITA NABY</t>
  </si>
  <si>
    <t>EL SHARAAWY</t>
  </si>
  <si>
    <t>MOUTINHO</t>
  </si>
  <si>
    <t>SAUL NIGUEZ</t>
  </si>
  <si>
    <t>PISZCEK</t>
  </si>
  <si>
    <t>MIKHITARYAN</t>
  </si>
  <si>
    <t>MAN UTD</t>
  </si>
  <si>
    <t>VERRATTI</t>
  </si>
  <si>
    <t>FERREYRA</t>
  </si>
  <si>
    <t>NACHO FERNANDEZ</t>
  </si>
  <si>
    <t>GUNDOGAN</t>
  </si>
  <si>
    <t>CICCIOBUCCIO</t>
  </si>
  <si>
    <t>DARMIAN</t>
  </si>
  <si>
    <t>D.COSTA</t>
  </si>
  <si>
    <t>B. PERES</t>
  </si>
  <si>
    <t>KRHON-DELI</t>
  </si>
  <si>
    <t>ALAN RUIZ</t>
  </si>
  <si>
    <t>D. LUIZ</t>
  </si>
  <si>
    <t>BUSQUETS</t>
  </si>
  <si>
    <t>AUBEMEYANG</t>
  </si>
  <si>
    <t>RUSHFORD</t>
  </si>
  <si>
    <t>NDOLOVU</t>
  </si>
  <si>
    <t>A.ALMEIDA</t>
  </si>
  <si>
    <t>WJINALDUM</t>
  </si>
  <si>
    <t>ALDERWEILD</t>
  </si>
  <si>
    <t>RAMOS</t>
  </si>
  <si>
    <t>ALONSO</t>
  </si>
  <si>
    <t>RODRIGUES</t>
  </si>
  <si>
    <t>COMMPER</t>
  </si>
  <si>
    <t>SHICK</t>
  </si>
  <si>
    <t>CARRILLO</t>
  </si>
  <si>
    <t>sv</t>
  </si>
  <si>
    <t>assist</t>
  </si>
  <si>
    <t>suarez</t>
  </si>
  <si>
    <t>kimmich</t>
  </si>
  <si>
    <t>fabregas</t>
  </si>
  <si>
    <t>walker</t>
  </si>
  <si>
    <t>de bruyne</t>
  </si>
  <si>
    <t>william</t>
  </si>
  <si>
    <t>silva</t>
  </si>
  <si>
    <t>kurzawa</t>
  </si>
  <si>
    <t>bale</t>
  </si>
  <si>
    <t>rabiot</t>
  </si>
  <si>
    <t>neymar</t>
  </si>
  <si>
    <t>escudero</t>
  </si>
  <si>
    <t>muriel</t>
  </si>
  <si>
    <t>WEIGL</t>
  </si>
  <si>
    <t>GAMERIO</t>
  </si>
  <si>
    <t>TOURE’</t>
  </si>
  <si>
    <t>VAZQUEZ L.</t>
  </si>
  <si>
    <t>ALBERTO MORENO</t>
  </si>
  <si>
    <t>EL FARDOU BEN</t>
  </si>
  <si>
    <t>SILVA D.</t>
  </si>
  <si>
    <t>LESHUCK</t>
  </si>
  <si>
    <t>CORREA (atl)</t>
  </si>
  <si>
    <t>MARIO FERNANDES</t>
  </si>
  <si>
    <t>NACHO</t>
  </si>
  <si>
    <t>BATSHUAYI</t>
  </si>
  <si>
    <t>HYSAJ</t>
  </si>
  <si>
    <t>SOKRATIS</t>
  </si>
  <si>
    <t>LOPES</t>
  </si>
  <si>
    <t>ELYOUNOUSSI</t>
  </si>
  <si>
    <t>Quaresma</t>
  </si>
  <si>
    <t>Tosun</t>
  </si>
  <si>
    <t>Castro</t>
  </si>
  <si>
    <t>Mane</t>
  </si>
  <si>
    <t>Martial x2</t>
  </si>
  <si>
    <t>Mertens</t>
  </si>
  <si>
    <t>Marega x2</t>
  </si>
  <si>
    <t>Neymar</t>
  </si>
  <si>
    <t>Mbappe</t>
  </si>
  <si>
    <t>Carvahal</t>
  </si>
  <si>
    <t>Modric</t>
  </si>
  <si>
    <t>Bale</t>
  </si>
  <si>
    <t>Vazquez F.</t>
  </si>
  <si>
    <t>Alderweireld</t>
  </si>
  <si>
    <t>Sissoko</t>
  </si>
  <si>
    <t>El Shaarawy</t>
  </si>
  <si>
    <t>Salah</t>
  </si>
  <si>
    <t>MARQUINOS</t>
  </si>
  <si>
    <t>BEN EL FARDOU</t>
  </si>
  <si>
    <t>FILIPE LUIS</t>
  </si>
  <si>
    <t>PISCKEZ</t>
  </si>
  <si>
    <t>VRSALJKO</t>
  </si>
  <si>
    <t>B. MONACO</t>
  </si>
  <si>
    <t>B.PERES</t>
  </si>
  <si>
    <t>De Bruyne</t>
  </si>
  <si>
    <t>YAYA TOURE’</t>
  </si>
  <si>
    <t>JAMES RODRIGUES</t>
  </si>
  <si>
    <t>Babel</t>
  </si>
  <si>
    <t>Gotze</t>
  </si>
  <si>
    <t>Sabitzer</t>
  </si>
  <si>
    <t>Moreno</t>
  </si>
  <si>
    <t>Coutinho</t>
  </si>
  <si>
    <t>Firmino</t>
  </si>
  <si>
    <t>Sturridge</t>
  </si>
  <si>
    <t>Felipe</t>
  </si>
  <si>
    <t>Fred</t>
  </si>
  <si>
    <t>Promes x2</t>
  </si>
  <si>
    <t>Messi</t>
  </si>
  <si>
    <t>Coman</t>
  </si>
  <si>
    <t>Robben</t>
  </si>
  <si>
    <t>Pedro</t>
  </si>
  <si>
    <t>D.Costa</t>
  </si>
  <si>
    <t>Verratti</t>
  </si>
  <si>
    <t>Kolarov</t>
  </si>
  <si>
    <t>FORMAZIONE GUIDATA</t>
  </si>
  <si>
    <t>MODULO:</t>
  </si>
  <si>
    <t>ALLI</t>
  </si>
  <si>
    <t>NDOVLU</t>
  </si>
  <si>
    <t>CORREA ANGEL</t>
  </si>
  <si>
    <t>PEREIRA MAXI</t>
  </si>
  <si>
    <t>B.MONACO</t>
  </si>
  <si>
    <t>Griezmann</t>
  </si>
  <si>
    <t>Alaba</t>
  </si>
  <si>
    <t>Cuadrado</t>
  </si>
  <si>
    <t>Nainggolan</t>
  </si>
  <si>
    <t>Berghius</t>
  </si>
  <si>
    <t>Alberto Moreno</t>
  </si>
  <si>
    <t>Gundogan</t>
  </si>
  <si>
    <t>Sane</t>
  </si>
  <si>
    <t>Moutinho</t>
  </si>
  <si>
    <t>Telles</t>
  </si>
  <si>
    <t>Aboubakar</t>
  </si>
  <si>
    <t>Banega</t>
  </si>
  <si>
    <t>Kane</t>
  </si>
  <si>
    <t>AZPLICUETA</t>
  </si>
  <si>
    <t>ALEIX VIDAL</t>
  </si>
  <si>
    <t>LUIZ</t>
  </si>
  <si>
    <t>Yarmolenko</t>
  </si>
  <si>
    <t>R.Pereira</t>
  </si>
  <si>
    <t>Varane</t>
  </si>
  <si>
    <t>Marcelo</t>
  </si>
  <si>
    <t>Kroos</t>
  </si>
  <si>
    <t>C. Ronaldo</t>
  </si>
  <si>
    <t>Alli x2</t>
  </si>
  <si>
    <t>Lopes</t>
  </si>
  <si>
    <t>Teodorczyk</t>
  </si>
  <si>
    <t>Correa (ATL)</t>
  </si>
  <si>
    <t>Kimmich</t>
  </si>
  <si>
    <t>Tolisso</t>
  </si>
  <si>
    <t>Hazard</t>
  </si>
  <si>
    <t>Kurzawa</t>
  </si>
  <si>
    <t>Marquinhos</t>
  </si>
  <si>
    <t>Rabiot</t>
  </si>
  <si>
    <t>Bruno Fernandes</t>
  </si>
  <si>
    <t>Gelson Martins</t>
  </si>
  <si>
    <t>CORREA A.</t>
  </si>
  <si>
    <t>PACO ALCACER</t>
  </si>
  <si>
    <t>SILVA</t>
  </si>
  <si>
    <t>JAMES</t>
  </si>
  <si>
    <t>Torres</t>
  </si>
  <si>
    <t>D.Suarez</t>
  </si>
  <si>
    <t>Lang</t>
  </si>
  <si>
    <t>Coman x2</t>
  </si>
  <si>
    <t>J. Rodriguez</t>
  </si>
  <si>
    <t>Schmelzer</t>
  </si>
  <si>
    <t>M.Fernandes</t>
  </si>
  <si>
    <t>Berghuis</t>
  </si>
  <si>
    <t>Alexsandro</t>
  </si>
  <si>
    <t>Pogba</t>
  </si>
  <si>
    <t>Mata</t>
  </si>
  <si>
    <t>Keita Balde</t>
  </si>
  <si>
    <t>Brahimi</t>
  </si>
  <si>
    <t>Cavani</t>
  </si>
  <si>
    <t>Theo Hernandez</t>
  </si>
  <si>
    <t>Isco</t>
  </si>
  <si>
    <t>Marlos</t>
  </si>
  <si>
    <t>Aurier</t>
  </si>
  <si>
    <t>Dele Alli</t>
  </si>
  <si>
    <t>Llorente</t>
  </si>
  <si>
    <t>SANCHEZ</t>
  </si>
  <si>
    <t>VAN DIJK</t>
  </si>
  <si>
    <t>LAPORTE</t>
  </si>
  <si>
    <t>GIROUD</t>
  </si>
  <si>
    <t>LAMELA</t>
  </si>
  <si>
    <t>WAGNER</t>
  </si>
  <si>
    <t>VAGNER LOVE</t>
  </si>
  <si>
    <t>OLIVEIRA</t>
  </si>
  <si>
    <t>MAN CITY</t>
  </si>
  <si>
    <t>G.JESUS</t>
  </si>
  <si>
    <t>KOMPANY</t>
  </si>
  <si>
    <t>Pjanic</t>
  </si>
  <si>
    <t>Wijnaldum</t>
  </si>
  <si>
    <t>Asensio</t>
  </si>
  <si>
    <t>Iniesta</t>
  </si>
  <si>
    <t>Muller</t>
  </si>
  <si>
    <t>Lewandowski</t>
  </si>
  <si>
    <t>Dzeko</t>
  </si>
  <si>
    <t>Khedira</t>
  </si>
  <si>
    <t>Bernardo Silva</t>
  </si>
  <si>
    <t>Higuain</t>
  </si>
  <si>
    <t>Rashford</t>
  </si>
  <si>
    <t>Strootman</t>
  </si>
  <si>
    <t>Suarez</t>
  </si>
  <si>
    <t>UNDER</t>
  </si>
  <si>
    <t>CITY</t>
  </si>
  <si>
    <t>JESUS</t>
  </si>
  <si>
    <t>BAYER MONACO</t>
  </si>
  <si>
    <t>Ribery</t>
  </si>
  <si>
    <t>Escudero</t>
  </si>
  <si>
    <t>Ronaldo</t>
  </si>
  <si>
    <t>Perotti</t>
  </si>
  <si>
    <t>Sterling</t>
  </si>
  <si>
    <t>Under</t>
  </si>
  <si>
    <t>MILNER</t>
  </si>
  <si>
    <t>ROBERTSON</t>
  </si>
  <si>
    <t>MORENO</t>
  </si>
  <si>
    <t>CARVAJAL</t>
  </si>
  <si>
    <t>LEWANDOWSKY</t>
  </si>
  <si>
    <t>INGS</t>
  </si>
  <si>
    <t>OXLADE CHAMBERLAIN</t>
  </si>
  <si>
    <t>Nainggollan</t>
  </si>
  <si>
    <t>Milner</t>
  </si>
  <si>
    <t>Salah x2</t>
  </si>
  <si>
    <t>James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</si>
</sst>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9"/>
      <color rgb="FF444444"/>
      <name val="Arial"/>
      <family val="2"/>
    </font>
    <font>
      <sz val="12"/>
      <color rgb="FF444444"/>
      <name val="Helvetica Neue"/>
    </font>
    <font>
      <b/>
      <sz val="9"/>
      <color rgb="FF444444"/>
      <name val="Arial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EECE1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CCFFFF"/>
        <bgColor rgb="FF000000"/>
      </patternFill>
    </fill>
  </fills>
  <borders count="2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</borders>
  <cellStyleXfs count="1497">
    <xf numFmtId="0" fontId="0" fillId="0" borderId="0"/>
    <xf numFmtId="0" fontId="14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21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8" fillId="0" borderId="0" xfId="0" applyFont="1"/>
    <xf numFmtId="0" fontId="10" fillId="2" borderId="0" xfId="0" applyFont="1" applyFill="1"/>
    <xf numFmtId="0" fontId="9" fillId="7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7" borderId="5" xfId="0" applyFont="1" applyFill="1" applyBorder="1" applyAlignment="1"/>
    <xf numFmtId="0" fontId="9" fillId="7" borderId="6" xfId="0" applyFont="1" applyFill="1" applyBorder="1" applyAlignment="1"/>
    <xf numFmtId="0" fontId="9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6" fillId="0" borderId="0" xfId="0" applyFont="1" applyFill="1" applyBorder="1"/>
    <xf numFmtId="0" fontId="7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6" fillId="2" borderId="1" xfId="0" applyFont="1" applyFill="1" applyBorder="1"/>
    <xf numFmtId="0" fontId="9" fillId="7" borderId="6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6" fillId="0" borderId="0" xfId="0" applyFont="1" applyBorder="1"/>
    <xf numFmtId="0" fontId="15" fillId="0" borderId="0" xfId="0" applyFont="1"/>
    <xf numFmtId="0" fontId="6" fillId="8" borderId="1" xfId="0" applyFont="1" applyFill="1" applyBorder="1" applyAlignment="1">
      <alignment horizontal="center"/>
    </xf>
    <xf numFmtId="0" fontId="14" fillId="0" borderId="0" xfId="1"/>
    <xf numFmtId="0" fontId="0" fillId="0" borderId="3" xfId="0" applyFont="1" applyBorder="1" applyAlignment="1">
      <alignment horizontal="right"/>
    </xf>
    <xf numFmtId="0" fontId="16" fillId="0" borderId="0" xfId="0" applyFont="1"/>
    <xf numFmtId="0" fontId="6" fillId="0" borderId="2" xfId="0" applyFont="1" applyBorder="1"/>
    <xf numFmtId="0" fontId="0" fillId="0" borderId="13" xfId="0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6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9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21" fillId="9" borderId="1" xfId="0" applyFont="1" applyFill="1" applyBorder="1"/>
    <xf numFmtId="0" fontId="0" fillId="11" borderId="1" xfId="0" applyFill="1" applyBorder="1"/>
    <xf numFmtId="0" fontId="6" fillId="13" borderId="1" xfId="0" applyFont="1" applyFill="1" applyBorder="1" applyAlignment="1">
      <alignment horizontal="center"/>
    </xf>
    <xf numFmtId="0" fontId="13" fillId="0" borderId="0" xfId="0" applyFont="1" applyBorder="1"/>
    <xf numFmtId="0" fontId="23" fillId="0" borderId="0" xfId="0" applyFont="1" applyBorder="1" applyAlignment="1">
      <alignment horizontal="center"/>
    </xf>
    <xf numFmtId="0" fontId="23" fillId="0" borderId="0" xfId="0" applyFont="1" applyBorder="1"/>
    <xf numFmtId="0" fontId="8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23" fillId="0" borderId="0" xfId="0" applyFont="1" applyBorder="1" applyAlignment="1"/>
    <xf numFmtId="0" fontId="13" fillId="0" borderId="0" xfId="0" applyFont="1" applyBorder="1" applyAlignment="1"/>
    <xf numFmtId="0" fontId="24" fillId="0" borderId="0" xfId="0" applyFont="1" applyBorder="1" applyAlignment="1"/>
    <xf numFmtId="0" fontId="25" fillId="14" borderId="3" xfId="0" applyFont="1" applyFill="1" applyBorder="1"/>
    <xf numFmtId="0" fontId="12" fillId="14" borderId="3" xfId="0" applyFont="1" applyFill="1" applyBorder="1" applyAlignment="1">
      <alignment horizontal="right"/>
    </xf>
    <xf numFmtId="0" fontId="26" fillId="13" borderId="3" xfId="0" applyFont="1" applyFill="1" applyBorder="1"/>
    <xf numFmtId="0" fontId="6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7" fillId="0" borderId="0" xfId="0" applyFont="1"/>
    <xf numFmtId="0" fontId="6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8" fillId="0" borderId="0" xfId="0" applyFont="1" applyAlignment="1">
      <alignment vertical="center"/>
    </xf>
    <xf numFmtId="0" fontId="23" fillId="0" borderId="0" xfId="0" applyFont="1"/>
    <xf numFmtId="0" fontId="29" fillId="0" borderId="0" xfId="0" applyFont="1"/>
    <xf numFmtId="0" fontId="0" fillId="0" borderId="14" xfId="0" applyFont="1" applyFill="1" applyBorder="1" applyAlignment="1">
      <alignment horizontal="right"/>
    </xf>
    <xf numFmtId="0" fontId="9" fillId="7" borderId="6" xfId="0" applyFont="1" applyFill="1" applyBorder="1" applyAlignment="1">
      <alignment horizontal="center"/>
    </xf>
    <xf numFmtId="0" fontId="31" fillId="0" borderId="0" xfId="0" applyFont="1"/>
    <xf numFmtId="0" fontId="30" fillId="0" borderId="3" xfId="0" applyFont="1" applyFill="1" applyBorder="1" applyAlignment="1">
      <alignment horizontal="right"/>
    </xf>
    <xf numFmtId="0" fontId="32" fillId="0" borderId="0" xfId="0" applyFont="1"/>
    <xf numFmtId="0" fontId="9" fillId="7" borderId="6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6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5" fillId="0" borderId="0" xfId="0" applyFont="1"/>
    <xf numFmtId="0" fontId="17" fillId="0" borderId="0" xfId="918" applyAlignment="1">
      <alignment vertical="center"/>
    </xf>
    <xf numFmtId="0" fontId="21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5" fillId="0" borderId="0" xfId="1" applyFont="1"/>
    <xf numFmtId="0" fontId="5" fillId="0" borderId="0" xfId="1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26" fillId="0" borderId="3" xfId="0" applyFont="1" applyFill="1" applyBorder="1"/>
    <xf numFmtId="0" fontId="6" fillId="0" borderId="3" xfId="0" applyFont="1" applyFill="1" applyBorder="1" applyAlignment="1">
      <alignment horizontal="right"/>
    </xf>
    <xf numFmtId="0" fontId="0" fillId="0" borderId="4" xfId="0" applyFont="1" applyFill="1" applyBorder="1"/>
    <xf numFmtId="0" fontId="0" fillId="0" borderId="4" xfId="0" applyFill="1" applyBorder="1" applyAlignment="1">
      <alignment horizontal="right"/>
    </xf>
    <xf numFmtId="0" fontId="23" fillId="15" borderId="2" xfId="0" applyFont="1" applyFill="1" applyBorder="1"/>
    <xf numFmtId="0" fontId="23" fillId="0" borderId="13" xfId="0" applyFont="1" applyBorder="1" applyAlignment="1">
      <alignment horizontal="right"/>
    </xf>
    <xf numFmtId="0" fontId="23" fillId="15" borderId="13" xfId="0" applyFont="1" applyFill="1" applyBorder="1"/>
    <xf numFmtId="0" fontId="23" fillId="15" borderId="3" xfId="0" applyFont="1" applyFill="1" applyBorder="1"/>
    <xf numFmtId="0" fontId="23" fillId="0" borderId="14" xfId="0" applyFont="1" applyBorder="1" applyAlignment="1">
      <alignment horizontal="right"/>
    </xf>
    <xf numFmtId="0" fontId="23" fillId="15" borderId="14" xfId="0" applyFont="1" applyFill="1" applyBorder="1"/>
    <xf numFmtId="0" fontId="23" fillId="15" borderId="4" xfId="0" applyFont="1" applyFill="1" applyBorder="1"/>
    <xf numFmtId="0" fontId="23" fillId="0" borderId="15" xfId="0" applyFont="1" applyBorder="1" applyAlignment="1">
      <alignment horizontal="right"/>
    </xf>
    <xf numFmtId="0" fontId="23" fillId="15" borderId="15" xfId="0" applyFont="1" applyFill="1" applyBorder="1"/>
    <xf numFmtId="0" fontId="24" fillId="16" borderId="4" xfId="0" applyFont="1" applyFill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23" fillId="11" borderId="4" xfId="0" applyFont="1" applyFill="1" applyBorder="1" applyAlignment="1">
      <alignment horizontal="center"/>
    </xf>
    <xf numFmtId="0" fontId="24" fillId="0" borderId="2" xfId="0" applyFont="1" applyBorder="1"/>
    <xf numFmtId="0" fontId="23" fillId="0" borderId="2" xfId="0" applyFont="1" applyBorder="1"/>
    <xf numFmtId="0" fontId="23" fillId="0" borderId="13" xfId="0" applyFont="1" applyBorder="1"/>
    <xf numFmtId="0" fontId="23" fillId="0" borderId="3" xfId="0" applyFont="1" applyBorder="1"/>
    <xf numFmtId="0" fontId="23" fillId="0" borderId="14" xfId="0" applyFont="1" applyBorder="1"/>
    <xf numFmtId="0" fontId="24" fillId="0" borderId="14" xfId="0" applyFont="1" applyBorder="1" applyAlignment="1">
      <alignment horizontal="right"/>
    </xf>
    <xf numFmtId="0" fontId="23" fillId="0" borderId="4" xfId="0" applyFont="1" applyBorder="1"/>
    <xf numFmtId="0" fontId="23" fillId="0" borderId="15" xfId="0" applyFont="1" applyBorder="1"/>
    <xf numFmtId="0" fontId="0" fillId="0" borderId="4" xfId="0" applyFill="1" applyBorder="1"/>
    <xf numFmtId="0" fontId="26" fillId="13" borderId="4" xfId="0" applyFont="1" applyFill="1" applyBorder="1"/>
    <xf numFmtId="0" fontId="6" fillId="13" borderId="4" xfId="0" applyFont="1" applyFill="1" applyBorder="1" applyAlignment="1">
      <alignment horizontal="right"/>
    </xf>
    <xf numFmtId="0" fontId="23" fillId="0" borderId="2" xfId="0" applyFont="1" applyBorder="1" applyAlignment="1">
      <alignment horizontal="right"/>
    </xf>
    <xf numFmtId="0" fontId="23" fillId="0" borderId="3" xfId="0" applyFont="1" applyBorder="1" applyAlignment="1">
      <alignment horizontal="right"/>
    </xf>
    <xf numFmtId="0" fontId="12" fillId="14" borderId="4" xfId="0" applyFont="1" applyFill="1" applyBorder="1" applyAlignment="1">
      <alignment horizontal="right"/>
    </xf>
    <xf numFmtId="0" fontId="36" fillId="0" borderId="0" xfId="0" applyFont="1"/>
    <xf numFmtId="0" fontId="23" fillId="0" borderId="4" xfId="0" applyFont="1" applyBorder="1" applyAlignment="1">
      <alignment horizontal="right"/>
    </xf>
    <xf numFmtId="0" fontId="25" fillId="14" borderId="4" xfId="0" applyFont="1" applyFill="1" applyBorder="1"/>
    <xf numFmtId="0" fontId="38" fillId="0" borderId="0" xfId="0" applyFont="1"/>
    <xf numFmtId="0" fontId="0" fillId="0" borderId="14" xfId="0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" xfId="0" applyFont="1" applyFill="1" applyBorder="1"/>
    <xf numFmtId="0" fontId="0" fillId="0" borderId="3" xfId="0" applyFont="1" applyFill="1" applyBorder="1"/>
    <xf numFmtId="0" fontId="40" fillId="19" borderId="1" xfId="0" applyFont="1" applyFill="1" applyBorder="1" applyAlignment="1">
      <alignment horizontal="center"/>
    </xf>
    <xf numFmtId="0" fontId="4" fillId="0" borderId="0" xfId="1" applyFont="1"/>
    <xf numFmtId="0" fontId="4" fillId="0" borderId="0" xfId="1" applyFont="1" applyFill="1" applyBorder="1"/>
    <xf numFmtId="0" fontId="3" fillId="0" borderId="0" xfId="1" applyFont="1" applyFill="1" applyBorder="1"/>
    <xf numFmtId="0" fontId="7" fillId="0" borderId="0" xfId="0" applyFont="1" applyFill="1" applyBorder="1" applyAlignment="1">
      <alignment horizontal="center"/>
    </xf>
    <xf numFmtId="0" fontId="29" fillId="0" borderId="0" xfId="0" applyFont="1" applyFill="1" applyBorder="1"/>
    <xf numFmtId="0" fontId="40" fillId="0" borderId="0" xfId="0" applyFont="1" applyFill="1" applyBorder="1" applyAlignment="1">
      <alignment horizontal="center"/>
    </xf>
    <xf numFmtId="0" fontId="2" fillId="0" borderId="0" xfId="1" applyFont="1"/>
    <xf numFmtId="0" fontId="2" fillId="0" borderId="0" xfId="1" applyFont="1" applyFill="1"/>
    <xf numFmtId="0" fontId="2" fillId="0" borderId="0" xfId="1" applyFont="1" applyFill="1" applyBorder="1"/>
    <xf numFmtId="0" fontId="1" fillId="0" borderId="0" xfId="1" applyFont="1"/>
    <xf numFmtId="0" fontId="1" fillId="0" borderId="0" xfId="1" applyFont="1" applyFill="1"/>
    <xf numFmtId="0" fontId="1" fillId="0" borderId="0" xfId="1" applyFont="1" applyFill="1" applyBorder="1"/>
    <xf numFmtId="0" fontId="33" fillId="12" borderId="16" xfId="0" applyFont="1" applyFill="1" applyBorder="1" applyAlignment="1">
      <alignment horizontal="center"/>
    </xf>
    <xf numFmtId="0" fontId="22" fillId="12" borderId="17" xfId="0" applyFont="1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29" fillId="13" borderId="12" xfId="0" applyFont="1" applyFill="1" applyBorder="1" applyAlignment="1">
      <alignment horizontal="center"/>
    </xf>
    <xf numFmtId="0" fontId="29" fillId="13" borderId="8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2" fillId="12" borderId="16" xfId="0" applyFont="1" applyFill="1" applyBorder="1" applyAlignment="1">
      <alignment horizontal="center"/>
    </xf>
    <xf numFmtId="0" fontId="22" fillId="12" borderId="13" xfId="0" applyFont="1" applyFill="1" applyBorder="1" applyAlignment="1">
      <alignment horizontal="center"/>
    </xf>
    <xf numFmtId="0" fontId="0" fillId="13" borderId="14" xfId="0" applyFill="1" applyBorder="1" applyAlignment="1">
      <alignment horizontal="center"/>
    </xf>
    <xf numFmtId="0" fontId="0" fillId="13" borderId="13" xfId="0" applyFill="1" applyBorder="1" applyAlignment="1">
      <alignment horizontal="center"/>
    </xf>
    <xf numFmtId="0" fontId="0" fillId="13" borderId="15" xfId="0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20" fillId="10" borderId="18" xfId="0" applyFont="1" applyFill="1" applyBorder="1" applyAlignment="1">
      <alignment horizontal="center"/>
    </xf>
    <xf numFmtId="0" fontId="20" fillId="10" borderId="19" xfId="0" applyFont="1" applyFill="1" applyBorder="1" applyAlignment="1">
      <alignment horizontal="center"/>
    </xf>
    <xf numFmtId="0" fontId="20" fillId="10" borderId="2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37" fillId="0" borderId="16" xfId="0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8" fillId="17" borderId="11" xfId="0" applyFont="1" applyFill="1" applyBorder="1" applyAlignment="1">
      <alignment horizontal="center"/>
    </xf>
    <xf numFmtId="0" fontId="38" fillId="17" borderId="0" xfId="0" applyFont="1" applyFill="1" applyBorder="1" applyAlignment="1">
      <alignment horizontal="center"/>
    </xf>
    <xf numFmtId="0" fontId="39" fillId="18" borderId="5" xfId="0" applyFont="1" applyFill="1" applyBorder="1" applyAlignment="1">
      <alignment horizontal="center"/>
    </xf>
    <xf numFmtId="0" fontId="39" fillId="18" borderId="28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7" fillId="3" borderId="5" xfId="0" applyFont="1" applyFill="1" applyBorder="1" applyAlignment="1"/>
    <xf numFmtId="0" fontId="11" fillId="3" borderId="6" xfId="0" applyFont="1" applyFill="1" applyBorder="1" applyAlignment="1"/>
    <xf numFmtId="0" fontId="11" fillId="3" borderId="7" xfId="0" applyFont="1" applyFill="1" applyBorder="1" applyAlignment="1"/>
  </cellXfs>
  <cellStyles count="1497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Collegamento visitato" xfId="1005" builtinId="9" hidden="1"/>
    <cellStyle name="Collegamento visitato" xfId="1006" builtinId="9" hidden="1"/>
    <cellStyle name="Collegamento visitato" xfId="1007" builtinId="9" hidden="1"/>
    <cellStyle name="Collegamento visitato" xfId="1008" builtinId="9" hidden="1"/>
    <cellStyle name="Collegamento visitato" xfId="1009" builtinId="9" hidden="1"/>
    <cellStyle name="Collegamento visitato" xfId="1010" builtinId="9" hidden="1"/>
    <cellStyle name="Collegamento visitato" xfId="1011" builtinId="9" hidden="1"/>
    <cellStyle name="Collegamento visitato" xfId="1012" builtinId="9" hidden="1"/>
    <cellStyle name="Collegamento visitato" xfId="1013" builtinId="9" hidden="1"/>
    <cellStyle name="Collegamento visitato" xfId="1014" builtinId="9" hidden="1"/>
    <cellStyle name="Collegamento visitato" xfId="1015" builtinId="9" hidden="1"/>
    <cellStyle name="Collegamento visitato" xfId="1016" builtinId="9" hidden="1"/>
    <cellStyle name="Collegamento visitato" xfId="1017" builtinId="9" hidden="1"/>
    <cellStyle name="Collegamento visitato" xfId="1018" builtinId="9" hidden="1"/>
    <cellStyle name="Collegamento visitato" xfId="1019" builtinId="9" hidden="1"/>
    <cellStyle name="Collegamento visitato" xfId="1020" builtinId="9" hidden="1"/>
    <cellStyle name="Collegamento visitato" xfId="1021" builtinId="9" hidden="1"/>
    <cellStyle name="Collegamento visitato" xfId="1022" builtinId="9" hidden="1"/>
    <cellStyle name="Collegamento visitato" xfId="1023" builtinId="9" hidden="1"/>
    <cellStyle name="Collegamento visitato" xfId="1024" builtinId="9" hidden="1"/>
    <cellStyle name="Collegamento visitato" xfId="1025" builtinId="9" hidden="1"/>
    <cellStyle name="Collegamento visitato" xfId="1026" builtinId="9" hidden="1"/>
    <cellStyle name="Collegamento visitato" xfId="1027" builtinId="9" hidden="1"/>
    <cellStyle name="Collegamento visitato" xfId="1028" builtinId="9" hidden="1"/>
    <cellStyle name="Collegamento visitato" xfId="1029" builtinId="9" hidden="1"/>
    <cellStyle name="Collegamento visitato" xfId="1030" builtinId="9" hidden="1"/>
    <cellStyle name="Collegamento visitato" xfId="1031" builtinId="9" hidden="1"/>
    <cellStyle name="Collegamento visitato" xfId="1032" builtinId="9" hidden="1"/>
    <cellStyle name="Collegamento visitato" xfId="1033" builtinId="9" hidden="1"/>
    <cellStyle name="Collegamento visitato" xfId="1034" builtinId="9" hidden="1"/>
    <cellStyle name="Collegamento visitato" xfId="1035" builtinId="9" hidden="1"/>
    <cellStyle name="Collegamento visitato" xfId="1036" builtinId="9" hidden="1"/>
    <cellStyle name="Collegamento visitato" xfId="1037" builtinId="9" hidden="1"/>
    <cellStyle name="Collegamento visitato" xfId="1038" builtinId="9" hidden="1"/>
    <cellStyle name="Collegamento visitato" xfId="1039" builtinId="9" hidden="1"/>
    <cellStyle name="Collegamento visitato" xfId="1040" builtinId="9" hidden="1"/>
    <cellStyle name="Collegamento visitato" xfId="1041" builtinId="9" hidden="1"/>
    <cellStyle name="Collegamento visitato" xfId="1042" builtinId="9" hidden="1"/>
    <cellStyle name="Collegamento visitato" xfId="1043" builtinId="9" hidden="1"/>
    <cellStyle name="Collegamento visitato" xfId="1044" builtinId="9" hidden="1"/>
    <cellStyle name="Collegamento visitato" xfId="1045" builtinId="9" hidden="1"/>
    <cellStyle name="Collegamento visitato" xfId="1046" builtinId="9" hidden="1"/>
    <cellStyle name="Collegamento visitato" xfId="1047" builtinId="9" hidden="1"/>
    <cellStyle name="Collegamento visitato" xfId="1048" builtinId="9" hidden="1"/>
    <cellStyle name="Collegamento visitato" xfId="1049" builtinId="9" hidden="1"/>
    <cellStyle name="Collegamento visitato" xfId="1050" builtinId="9" hidden="1"/>
    <cellStyle name="Collegamento visitato" xfId="1051" builtinId="9" hidden="1"/>
    <cellStyle name="Collegamento visitato" xfId="1052" builtinId="9" hidden="1"/>
    <cellStyle name="Collegamento visitato" xfId="1053" builtinId="9" hidden="1"/>
    <cellStyle name="Collegamento visitato" xfId="1054" builtinId="9" hidden="1"/>
    <cellStyle name="Collegamento visitato" xfId="1055" builtinId="9" hidden="1"/>
    <cellStyle name="Collegamento visitato" xfId="1056" builtinId="9" hidden="1"/>
    <cellStyle name="Collegamento visitato" xfId="1057" builtinId="9" hidden="1"/>
    <cellStyle name="Collegamento visitato" xfId="1058" builtinId="9" hidden="1"/>
    <cellStyle name="Collegamento visitato" xfId="1059" builtinId="9" hidden="1"/>
    <cellStyle name="Collegamento visitato" xfId="1060" builtinId="9" hidden="1"/>
    <cellStyle name="Collegamento visitato" xfId="1061" builtinId="9" hidden="1"/>
    <cellStyle name="Collegamento visitato" xfId="1062" builtinId="9" hidden="1"/>
    <cellStyle name="Collegamento visitato" xfId="1063" builtinId="9" hidden="1"/>
    <cellStyle name="Collegamento visitato" xfId="1064" builtinId="9" hidden="1"/>
    <cellStyle name="Collegamento visitato" xfId="1065" builtinId="9" hidden="1"/>
    <cellStyle name="Collegamento visitato" xfId="1066" builtinId="9" hidden="1"/>
    <cellStyle name="Collegamento visitato" xfId="1067" builtinId="9" hidden="1"/>
    <cellStyle name="Collegamento visitato" xfId="1068" builtinId="9" hidden="1"/>
    <cellStyle name="Collegamento visitato" xfId="1069" builtinId="9" hidden="1"/>
    <cellStyle name="Collegamento visitato" xfId="1070" builtinId="9" hidden="1"/>
    <cellStyle name="Collegamento visitato" xfId="1071" builtinId="9" hidden="1"/>
    <cellStyle name="Collegamento visitato" xfId="1072" builtinId="9" hidden="1"/>
    <cellStyle name="Collegamento visitato" xfId="1073" builtinId="9" hidden="1"/>
    <cellStyle name="Collegamento visitato" xfId="1074" builtinId="9" hidden="1"/>
    <cellStyle name="Collegamento visitato" xfId="1075" builtinId="9" hidden="1"/>
    <cellStyle name="Collegamento visitato" xfId="1076" builtinId="9" hidden="1"/>
    <cellStyle name="Collegamento visitato" xfId="1077" builtinId="9" hidden="1"/>
    <cellStyle name="Collegamento visitato" xfId="1078" builtinId="9" hidden="1"/>
    <cellStyle name="Collegamento visitato" xfId="1079" builtinId="9" hidden="1"/>
    <cellStyle name="Collegamento visitato" xfId="1080" builtinId="9" hidden="1"/>
    <cellStyle name="Collegamento visitato" xfId="1081" builtinId="9" hidden="1"/>
    <cellStyle name="Collegamento visitato" xfId="1082" builtinId="9" hidden="1"/>
    <cellStyle name="Collegamento visitato" xfId="1083" builtinId="9" hidden="1"/>
    <cellStyle name="Collegamento visitato" xfId="1084" builtinId="9" hidden="1"/>
    <cellStyle name="Collegamento visitato" xfId="1085" builtinId="9" hidden="1"/>
    <cellStyle name="Collegamento visitato" xfId="1086" builtinId="9" hidden="1"/>
    <cellStyle name="Collegamento visitato" xfId="1087" builtinId="9" hidden="1"/>
    <cellStyle name="Collegamento visitato" xfId="1088" builtinId="9" hidden="1"/>
    <cellStyle name="Collegamento visitato" xfId="1089" builtinId="9" hidden="1"/>
    <cellStyle name="Collegamento visitato" xfId="1090" builtinId="9" hidden="1"/>
    <cellStyle name="Collegamento visitato" xfId="1091" builtinId="9" hidden="1"/>
    <cellStyle name="Collegamento visitato" xfId="1092" builtinId="9" hidden="1"/>
    <cellStyle name="Collegamento visitato" xfId="1093" builtinId="9" hidden="1"/>
    <cellStyle name="Collegamento visitato" xfId="1094" builtinId="9" hidden="1"/>
    <cellStyle name="Collegamento visitato" xfId="1095" builtinId="9" hidden="1"/>
    <cellStyle name="Collegamento visitato" xfId="1096" builtinId="9" hidden="1"/>
    <cellStyle name="Collegamento visitato" xfId="1097" builtinId="9" hidden="1"/>
    <cellStyle name="Collegamento visitato" xfId="1098" builtinId="9" hidden="1"/>
    <cellStyle name="Collegamento visitato" xfId="1099" builtinId="9" hidden="1"/>
    <cellStyle name="Collegamento visitato" xfId="1100" builtinId="9" hidden="1"/>
    <cellStyle name="Collegamento visitato" xfId="1101" builtinId="9" hidden="1"/>
    <cellStyle name="Collegamento visitato" xfId="1102" builtinId="9" hidden="1"/>
    <cellStyle name="Collegamento visitato" xfId="1103" builtinId="9" hidden="1"/>
    <cellStyle name="Collegamento visitato" xfId="1104" builtinId="9" hidden="1"/>
    <cellStyle name="Collegamento visitato" xfId="1105" builtinId="9" hidden="1"/>
    <cellStyle name="Collegamento visitato" xfId="1106" builtinId="9" hidden="1"/>
    <cellStyle name="Collegamento visitato" xfId="1107" builtinId="9" hidden="1"/>
    <cellStyle name="Collegamento visitato" xfId="1108" builtinId="9" hidden="1"/>
    <cellStyle name="Collegamento visitato" xfId="1109" builtinId="9" hidden="1"/>
    <cellStyle name="Collegamento visitato" xfId="1110" builtinId="9" hidden="1"/>
    <cellStyle name="Collegamento visitato" xfId="1111" builtinId="9" hidden="1"/>
    <cellStyle name="Collegamento visitato" xfId="1112" builtinId="9" hidden="1"/>
    <cellStyle name="Collegamento visitato" xfId="1113" builtinId="9" hidden="1"/>
    <cellStyle name="Collegamento visitato" xfId="1114" builtinId="9" hidden="1"/>
    <cellStyle name="Collegamento visitato" xfId="1115" builtinId="9" hidden="1"/>
    <cellStyle name="Collegamento visitato" xfId="1116" builtinId="9" hidden="1"/>
    <cellStyle name="Collegamento visitato" xfId="1117" builtinId="9" hidden="1"/>
    <cellStyle name="Collegamento visitato" xfId="1118" builtinId="9" hidden="1"/>
    <cellStyle name="Collegamento visitato" xfId="1119" builtinId="9" hidden="1"/>
    <cellStyle name="Collegamento visitato" xfId="1120" builtinId="9" hidden="1"/>
    <cellStyle name="Collegamento visitato" xfId="1121" builtinId="9" hidden="1"/>
    <cellStyle name="Collegamento visitato" xfId="1122" builtinId="9" hidden="1"/>
    <cellStyle name="Collegamento visitato" xfId="1123" builtinId="9" hidden="1"/>
    <cellStyle name="Collegamento visitato" xfId="1124" builtinId="9" hidden="1"/>
    <cellStyle name="Collegamento visitato" xfId="1125" builtinId="9" hidden="1"/>
    <cellStyle name="Collegamento visitato" xfId="1126" builtinId="9" hidden="1"/>
    <cellStyle name="Collegamento visitato" xfId="1127" builtinId="9" hidden="1"/>
    <cellStyle name="Collegamento visitato" xfId="1128" builtinId="9" hidden="1"/>
    <cellStyle name="Collegamento visitato" xfId="1129" builtinId="9" hidden="1"/>
    <cellStyle name="Collegamento visitato" xfId="1130" builtinId="9" hidden="1"/>
    <cellStyle name="Collegamento visitato" xfId="1131" builtinId="9" hidden="1"/>
    <cellStyle name="Collegamento visitato" xfId="1132" builtinId="9" hidden="1"/>
    <cellStyle name="Collegamento visitato" xfId="1133" builtinId="9" hidden="1"/>
    <cellStyle name="Collegamento visitato" xfId="1134" builtinId="9" hidden="1"/>
    <cellStyle name="Collegamento visitato" xfId="1135" builtinId="9" hidden="1"/>
    <cellStyle name="Collegamento visitato" xfId="1136" builtinId="9" hidden="1"/>
    <cellStyle name="Collegamento visitato" xfId="1137" builtinId="9" hidden="1"/>
    <cellStyle name="Collegamento visitato" xfId="1138" builtinId="9" hidden="1"/>
    <cellStyle name="Collegamento visitato" xfId="1139" builtinId="9" hidden="1"/>
    <cellStyle name="Collegamento visitato" xfId="1140" builtinId="9" hidden="1"/>
    <cellStyle name="Collegamento visitato" xfId="1141" builtinId="9" hidden="1"/>
    <cellStyle name="Collegamento visitato" xfId="1142" builtinId="9" hidden="1"/>
    <cellStyle name="Collegamento visitato" xfId="1143" builtinId="9" hidden="1"/>
    <cellStyle name="Collegamento visitato" xfId="1144" builtinId="9" hidden="1"/>
    <cellStyle name="Collegamento visitato" xfId="1145" builtinId="9" hidden="1"/>
    <cellStyle name="Collegamento visitato" xfId="1146" builtinId="9" hidden="1"/>
    <cellStyle name="Collegamento visitato" xfId="1147" builtinId="9" hidden="1"/>
    <cellStyle name="Collegamento visitato" xfId="1148" builtinId="9" hidden="1"/>
    <cellStyle name="Collegamento visitato" xfId="1149" builtinId="9" hidden="1"/>
    <cellStyle name="Collegamento visitato" xfId="1150" builtinId="9" hidden="1"/>
    <cellStyle name="Collegamento visitato" xfId="1151" builtinId="9" hidden="1"/>
    <cellStyle name="Collegamento visitato" xfId="1152" builtinId="9" hidden="1"/>
    <cellStyle name="Collegamento visitato" xfId="1153" builtinId="9" hidden="1"/>
    <cellStyle name="Collegamento visitato" xfId="1154" builtinId="9" hidden="1"/>
    <cellStyle name="Collegamento visitato" xfId="1155" builtinId="9" hidden="1"/>
    <cellStyle name="Collegamento visitato" xfId="1156" builtinId="9" hidden="1"/>
    <cellStyle name="Collegamento visitato" xfId="1157" builtinId="9" hidden="1"/>
    <cellStyle name="Collegamento visitato" xfId="1158" builtinId="9" hidden="1"/>
    <cellStyle name="Collegamento visitato" xfId="1159" builtinId="9" hidden="1"/>
    <cellStyle name="Collegamento visitato" xfId="1160" builtinId="9" hidden="1"/>
    <cellStyle name="Collegamento visitato" xfId="1161" builtinId="9" hidden="1"/>
    <cellStyle name="Collegamento visitato" xfId="1162" builtinId="9" hidden="1"/>
    <cellStyle name="Collegamento visitato" xfId="1163" builtinId="9" hidden="1"/>
    <cellStyle name="Collegamento visitato" xfId="1164" builtinId="9" hidden="1"/>
    <cellStyle name="Collegamento visitato" xfId="1165" builtinId="9" hidden="1"/>
    <cellStyle name="Collegamento visitato" xfId="1166" builtinId="9" hidden="1"/>
    <cellStyle name="Collegamento visitato" xfId="1167" builtinId="9" hidden="1"/>
    <cellStyle name="Collegamento visitato" xfId="1168" builtinId="9" hidden="1"/>
    <cellStyle name="Collegamento visitato" xfId="1169" builtinId="9" hidden="1"/>
    <cellStyle name="Collegamento visitato" xfId="1170" builtinId="9" hidden="1"/>
    <cellStyle name="Collegamento visitato" xfId="1171" builtinId="9" hidden="1"/>
    <cellStyle name="Collegamento visitato" xfId="1172" builtinId="9" hidden="1"/>
    <cellStyle name="Collegamento visitato" xfId="1173" builtinId="9" hidden="1"/>
    <cellStyle name="Collegamento visitato" xfId="1174" builtinId="9" hidden="1"/>
    <cellStyle name="Collegamento visitato" xfId="1175" builtinId="9" hidden="1"/>
    <cellStyle name="Collegamento visitato" xfId="1176" builtinId="9" hidden="1"/>
    <cellStyle name="Collegamento visitato" xfId="1177" builtinId="9" hidden="1"/>
    <cellStyle name="Collegamento visitato" xfId="1178" builtinId="9" hidden="1"/>
    <cellStyle name="Collegamento visitato" xfId="1179" builtinId="9" hidden="1"/>
    <cellStyle name="Collegamento visitato" xfId="1180" builtinId="9" hidden="1"/>
    <cellStyle name="Collegamento visitato" xfId="1181" builtinId="9" hidden="1"/>
    <cellStyle name="Collegamento visitato" xfId="1182" builtinId="9" hidden="1"/>
    <cellStyle name="Collegamento visitato" xfId="1183" builtinId="9" hidden="1"/>
    <cellStyle name="Collegamento visitato" xfId="1184" builtinId="9" hidden="1"/>
    <cellStyle name="Collegamento visitato" xfId="1185" builtinId="9" hidden="1"/>
    <cellStyle name="Collegamento visitato" xfId="1186" builtinId="9" hidden="1"/>
    <cellStyle name="Collegamento visitato" xfId="1187" builtinId="9" hidden="1"/>
    <cellStyle name="Collegamento visitato" xfId="1188" builtinId="9" hidden="1"/>
    <cellStyle name="Collegamento visitato" xfId="1189" builtinId="9" hidden="1"/>
    <cellStyle name="Collegamento visitato" xfId="1190" builtinId="9" hidden="1"/>
    <cellStyle name="Collegamento visitato" xfId="1191" builtinId="9" hidden="1"/>
    <cellStyle name="Collegamento visitato" xfId="1192" builtinId="9" hidden="1"/>
    <cellStyle name="Collegamento visitato" xfId="1193" builtinId="9" hidden="1"/>
    <cellStyle name="Collegamento visitato" xfId="1194" builtinId="9" hidden="1"/>
    <cellStyle name="Collegamento visitato" xfId="1195" builtinId="9" hidden="1"/>
    <cellStyle name="Collegamento visitato" xfId="1196" builtinId="9" hidden="1"/>
    <cellStyle name="Collegamento visitato" xfId="1197" builtinId="9" hidden="1"/>
    <cellStyle name="Collegamento visitato" xfId="1198" builtinId="9" hidden="1"/>
    <cellStyle name="Collegamento visitato" xfId="1199" builtinId="9" hidden="1"/>
    <cellStyle name="Collegamento visitato" xfId="1200" builtinId="9" hidden="1"/>
    <cellStyle name="Collegamento visitato" xfId="1201" builtinId="9" hidden="1"/>
    <cellStyle name="Collegamento visitato" xfId="1202" builtinId="9" hidden="1"/>
    <cellStyle name="Collegamento visitato" xfId="1203" builtinId="9" hidden="1"/>
    <cellStyle name="Collegamento visitato" xfId="1204" builtinId="9" hidden="1"/>
    <cellStyle name="Collegamento visitato" xfId="1205" builtinId="9" hidden="1"/>
    <cellStyle name="Collegamento visitato" xfId="1206" builtinId="9" hidden="1"/>
    <cellStyle name="Collegamento visitato" xfId="1207" builtinId="9" hidden="1"/>
    <cellStyle name="Collegamento visitato" xfId="1208" builtinId="9" hidden="1"/>
    <cellStyle name="Collegamento visitato" xfId="1209" builtinId="9" hidden="1"/>
    <cellStyle name="Collegamento visitato" xfId="1210" builtinId="9" hidden="1"/>
    <cellStyle name="Collegamento visitato" xfId="1211" builtinId="9" hidden="1"/>
    <cellStyle name="Collegamento visitato" xfId="1212" builtinId="9" hidden="1"/>
    <cellStyle name="Collegamento visitato" xfId="1213" builtinId="9" hidden="1"/>
    <cellStyle name="Collegamento visitato" xfId="1214" builtinId="9" hidden="1"/>
    <cellStyle name="Collegamento visitato" xfId="1215" builtinId="9" hidden="1"/>
    <cellStyle name="Collegamento visitato" xfId="1216" builtinId="9" hidden="1"/>
    <cellStyle name="Collegamento visitato" xfId="1217" builtinId="9" hidden="1"/>
    <cellStyle name="Collegamento visitato" xfId="1218" builtinId="9" hidden="1"/>
    <cellStyle name="Collegamento visitato" xfId="1219" builtinId="9" hidden="1"/>
    <cellStyle name="Collegamento visitato" xfId="1220" builtinId="9" hidden="1"/>
    <cellStyle name="Collegamento visitato" xfId="1221" builtinId="9" hidden="1"/>
    <cellStyle name="Collegamento visitato" xfId="1222" builtinId="9" hidden="1"/>
    <cellStyle name="Collegamento visitato" xfId="1223" builtinId="9" hidden="1"/>
    <cellStyle name="Collegamento visitato" xfId="1224" builtinId="9" hidden="1"/>
    <cellStyle name="Collegamento visitato" xfId="1225" builtinId="9" hidden="1"/>
    <cellStyle name="Collegamento visitato" xfId="1226" builtinId="9" hidden="1"/>
    <cellStyle name="Collegamento visitato" xfId="1227" builtinId="9" hidden="1"/>
    <cellStyle name="Collegamento visitato" xfId="1228" builtinId="9" hidden="1"/>
    <cellStyle name="Collegamento visitato" xfId="1229" builtinId="9" hidden="1"/>
    <cellStyle name="Collegamento visitato" xfId="1230" builtinId="9" hidden="1"/>
    <cellStyle name="Collegamento visitato" xfId="1231" builtinId="9" hidden="1"/>
    <cellStyle name="Collegamento visitato" xfId="1232" builtinId="9" hidden="1"/>
    <cellStyle name="Collegamento visitato" xfId="1233" builtinId="9" hidden="1"/>
    <cellStyle name="Collegamento visitato" xfId="1234" builtinId="9" hidden="1"/>
    <cellStyle name="Collegamento visitato" xfId="1235" builtinId="9" hidden="1"/>
    <cellStyle name="Collegamento visitato" xfId="1236" builtinId="9" hidden="1"/>
    <cellStyle name="Collegamento visitato" xfId="1237" builtinId="9" hidden="1"/>
    <cellStyle name="Collegamento visitato" xfId="1238" builtinId="9" hidden="1"/>
    <cellStyle name="Collegamento visitato" xfId="1239" builtinId="9" hidden="1"/>
    <cellStyle name="Collegamento visitato" xfId="1240" builtinId="9" hidden="1"/>
    <cellStyle name="Collegamento visitato" xfId="1241" builtinId="9" hidden="1"/>
    <cellStyle name="Collegamento visitato" xfId="1242" builtinId="9" hidden="1"/>
    <cellStyle name="Collegamento visitato" xfId="1243" builtinId="9" hidden="1"/>
    <cellStyle name="Collegamento visitato" xfId="1244" builtinId="9" hidden="1"/>
    <cellStyle name="Collegamento visitato" xfId="1245" builtinId="9" hidden="1"/>
    <cellStyle name="Collegamento visitato" xfId="1246" builtinId="9" hidden="1"/>
    <cellStyle name="Collegamento visitato" xfId="1247" builtinId="9" hidden="1"/>
    <cellStyle name="Collegamento visitato" xfId="1248" builtinId="9" hidden="1"/>
    <cellStyle name="Collegamento visitato" xfId="1249" builtinId="9" hidden="1"/>
    <cellStyle name="Collegamento visitato" xfId="1250" builtinId="9" hidden="1"/>
    <cellStyle name="Collegamento visitato" xfId="1251" builtinId="9" hidden="1"/>
    <cellStyle name="Collegamento visitato" xfId="1252" builtinId="9" hidden="1"/>
    <cellStyle name="Collegamento visitato" xfId="1253" builtinId="9" hidden="1"/>
    <cellStyle name="Collegamento visitato" xfId="1254" builtinId="9" hidden="1"/>
    <cellStyle name="Collegamento visitato" xfId="1255" builtinId="9" hidden="1"/>
    <cellStyle name="Collegamento visitato" xfId="1256" builtinId="9" hidden="1"/>
    <cellStyle name="Collegamento visitato" xfId="1257" builtinId="9" hidden="1"/>
    <cellStyle name="Collegamento visitato" xfId="1258" builtinId="9" hidden="1"/>
    <cellStyle name="Collegamento visitato" xfId="1259" builtinId="9" hidden="1"/>
    <cellStyle name="Collegamento visitato" xfId="1260" builtinId="9" hidden="1"/>
    <cellStyle name="Collegamento visitato" xfId="1261" builtinId="9" hidden="1"/>
    <cellStyle name="Collegamento visitato" xfId="1262" builtinId="9" hidden="1"/>
    <cellStyle name="Collegamento visitato" xfId="1263" builtinId="9" hidden="1"/>
    <cellStyle name="Collegamento visitato" xfId="1264" builtinId="9" hidden="1"/>
    <cellStyle name="Collegamento visitato" xfId="1265" builtinId="9" hidden="1"/>
    <cellStyle name="Collegamento visitato" xfId="1266" builtinId="9" hidden="1"/>
    <cellStyle name="Collegamento visitato" xfId="1267" builtinId="9" hidden="1"/>
    <cellStyle name="Collegamento visitato" xfId="1268" builtinId="9" hidden="1"/>
    <cellStyle name="Collegamento visitato" xfId="1269" builtinId="9" hidden="1"/>
    <cellStyle name="Collegamento visitato" xfId="1270" builtinId="9" hidden="1"/>
    <cellStyle name="Collegamento visitato" xfId="1271" builtinId="9" hidden="1"/>
    <cellStyle name="Collegamento visitato" xfId="1272" builtinId="9" hidden="1"/>
    <cellStyle name="Collegamento visitato" xfId="1273" builtinId="9" hidden="1"/>
    <cellStyle name="Collegamento visitato" xfId="1274" builtinId="9" hidden="1"/>
    <cellStyle name="Collegamento visitato" xfId="1275" builtinId="9" hidden="1"/>
    <cellStyle name="Collegamento visitato" xfId="1276" builtinId="9" hidden="1"/>
    <cellStyle name="Collegamento visitato" xfId="1277" builtinId="9" hidden="1"/>
    <cellStyle name="Collegamento visitato" xfId="1278" builtinId="9" hidden="1"/>
    <cellStyle name="Collegamento visitato" xfId="1279" builtinId="9" hidden="1"/>
    <cellStyle name="Collegamento visitato" xfId="1280" builtinId="9" hidden="1"/>
    <cellStyle name="Collegamento visitato" xfId="1281" builtinId="9" hidden="1"/>
    <cellStyle name="Collegamento visitato" xfId="1282" builtinId="9" hidden="1"/>
    <cellStyle name="Collegamento visitato" xfId="1283" builtinId="9" hidden="1"/>
    <cellStyle name="Collegamento visitato" xfId="1284" builtinId="9" hidden="1"/>
    <cellStyle name="Collegamento visitato" xfId="1285" builtinId="9" hidden="1"/>
    <cellStyle name="Collegamento visitato" xfId="1286" builtinId="9" hidden="1"/>
    <cellStyle name="Collegamento visitato" xfId="1287" builtinId="9" hidden="1"/>
    <cellStyle name="Collegamento visitato" xfId="1288" builtinId="9" hidden="1"/>
    <cellStyle name="Collegamento visitato" xfId="1289" builtinId="9" hidden="1"/>
    <cellStyle name="Collegamento visitato" xfId="1290" builtinId="9" hidden="1"/>
    <cellStyle name="Collegamento visitato" xfId="1291" builtinId="9" hidden="1"/>
    <cellStyle name="Collegamento visitato" xfId="1292" builtinId="9" hidden="1"/>
    <cellStyle name="Collegamento visitato" xfId="1293" builtinId="9" hidden="1"/>
    <cellStyle name="Collegamento visitato" xfId="1294" builtinId="9" hidden="1"/>
    <cellStyle name="Collegamento visitato" xfId="1295" builtinId="9" hidden="1"/>
    <cellStyle name="Collegamento visitato" xfId="1296" builtinId="9" hidden="1"/>
    <cellStyle name="Collegamento visitato" xfId="1297" builtinId="9" hidden="1"/>
    <cellStyle name="Collegamento visitato" xfId="1298" builtinId="9" hidden="1"/>
    <cellStyle name="Collegamento visitato" xfId="1299" builtinId="9" hidden="1"/>
    <cellStyle name="Collegamento visitato" xfId="1300" builtinId="9" hidden="1"/>
    <cellStyle name="Collegamento visitato" xfId="1301" builtinId="9" hidden="1"/>
    <cellStyle name="Collegamento visitato" xfId="1302" builtinId="9" hidden="1"/>
    <cellStyle name="Collegamento visitato" xfId="1303" builtinId="9" hidden="1"/>
    <cellStyle name="Collegamento visitato" xfId="1304" builtinId="9" hidden="1"/>
    <cellStyle name="Collegamento visitato" xfId="1305" builtinId="9" hidden="1"/>
    <cellStyle name="Collegamento visitato" xfId="1306" builtinId="9" hidden="1"/>
    <cellStyle name="Collegamento visitato" xfId="1307" builtinId="9" hidden="1"/>
    <cellStyle name="Collegamento visitato" xfId="1308" builtinId="9" hidden="1"/>
    <cellStyle name="Collegamento visitato" xfId="1309" builtinId="9" hidden="1"/>
    <cellStyle name="Collegamento visitato" xfId="1310" builtinId="9" hidden="1"/>
    <cellStyle name="Collegamento visitato" xfId="1311" builtinId="9" hidden="1"/>
    <cellStyle name="Collegamento visitato" xfId="1312" builtinId="9" hidden="1"/>
    <cellStyle name="Collegamento visitato" xfId="1313" builtinId="9" hidden="1"/>
    <cellStyle name="Collegamento visitato" xfId="1314" builtinId="9" hidden="1"/>
    <cellStyle name="Collegamento visitato" xfId="1315" builtinId="9" hidden="1"/>
    <cellStyle name="Collegamento visitato" xfId="1316" builtinId="9" hidden="1"/>
    <cellStyle name="Collegamento visitato" xfId="1317" builtinId="9" hidden="1"/>
    <cellStyle name="Collegamento visitato" xfId="1318" builtinId="9" hidden="1"/>
    <cellStyle name="Collegamento visitato" xfId="1319" builtinId="9" hidden="1"/>
    <cellStyle name="Collegamento visitato" xfId="1320" builtinId="9" hidden="1"/>
    <cellStyle name="Collegamento visitato" xfId="1321" builtinId="9" hidden="1"/>
    <cellStyle name="Collegamento visitato" xfId="1322" builtinId="9" hidden="1"/>
    <cellStyle name="Collegamento visitato" xfId="1323" builtinId="9" hidden="1"/>
    <cellStyle name="Collegamento visitato" xfId="1324" builtinId="9" hidden="1"/>
    <cellStyle name="Collegamento visitato" xfId="1325" builtinId="9" hidden="1"/>
    <cellStyle name="Collegamento visitato" xfId="1326" builtinId="9" hidden="1"/>
    <cellStyle name="Collegamento visitato" xfId="1327" builtinId="9" hidden="1"/>
    <cellStyle name="Collegamento visitato" xfId="1328" builtinId="9" hidden="1"/>
    <cellStyle name="Collegamento visitato" xfId="1329" builtinId="9" hidden="1"/>
    <cellStyle name="Collegamento visitato" xfId="1330" builtinId="9" hidden="1"/>
    <cellStyle name="Collegamento visitato" xfId="1331" builtinId="9" hidden="1"/>
    <cellStyle name="Collegamento visitato" xfId="1332" builtinId="9" hidden="1"/>
    <cellStyle name="Collegamento visitato" xfId="1333" builtinId="9" hidden="1"/>
    <cellStyle name="Collegamento visitato" xfId="1334" builtinId="9" hidden="1"/>
    <cellStyle name="Collegamento visitato" xfId="1335" builtinId="9" hidden="1"/>
    <cellStyle name="Collegamento visitato" xfId="1336" builtinId="9" hidden="1"/>
    <cellStyle name="Collegamento visitato" xfId="1337" builtinId="9" hidden="1"/>
    <cellStyle name="Collegamento visitato" xfId="1338" builtinId="9" hidden="1"/>
    <cellStyle name="Collegamento visitato" xfId="1339" builtinId="9" hidden="1"/>
    <cellStyle name="Collegamento visitato" xfId="1340" builtinId="9" hidden="1"/>
    <cellStyle name="Collegamento visitato" xfId="1341" builtinId="9" hidden="1"/>
    <cellStyle name="Collegamento visitato" xfId="1342" builtinId="9" hidden="1"/>
    <cellStyle name="Collegamento visitato" xfId="1343" builtinId="9" hidden="1"/>
    <cellStyle name="Collegamento visitato" xfId="1344" builtinId="9" hidden="1"/>
    <cellStyle name="Collegamento visitato" xfId="1345" builtinId="9" hidden="1"/>
    <cellStyle name="Collegamento visitato" xfId="1346" builtinId="9" hidden="1"/>
    <cellStyle name="Collegamento visitato" xfId="1347" builtinId="9" hidden="1"/>
    <cellStyle name="Collegamento visitato" xfId="1348" builtinId="9" hidden="1"/>
    <cellStyle name="Collegamento visitato" xfId="1349" builtinId="9" hidden="1"/>
    <cellStyle name="Collegamento visitato" xfId="1350" builtinId="9" hidden="1"/>
    <cellStyle name="Collegamento visitato" xfId="1351" builtinId="9" hidden="1"/>
    <cellStyle name="Collegamento visitato" xfId="1352" builtinId="9" hidden="1"/>
    <cellStyle name="Collegamento visitato" xfId="1353" builtinId="9" hidden="1"/>
    <cellStyle name="Collegamento visitato" xfId="1354" builtinId="9" hidden="1"/>
    <cellStyle name="Collegamento visitato" xfId="1355" builtinId="9" hidden="1"/>
    <cellStyle name="Collegamento visitato" xfId="1356" builtinId="9" hidden="1"/>
    <cellStyle name="Collegamento visitato" xfId="1357" builtinId="9" hidden="1"/>
    <cellStyle name="Collegamento visitato" xfId="1358" builtinId="9" hidden="1"/>
    <cellStyle name="Collegamento visitato" xfId="1359" builtinId="9" hidden="1"/>
    <cellStyle name="Collegamento visitato" xfId="1360" builtinId="9" hidden="1"/>
    <cellStyle name="Collegamento visitato" xfId="1361" builtinId="9" hidden="1"/>
    <cellStyle name="Collegamento visitato" xfId="1362" builtinId="9" hidden="1"/>
    <cellStyle name="Collegamento visitato" xfId="1363" builtinId="9" hidden="1"/>
    <cellStyle name="Collegamento visitato" xfId="1364" builtinId="9" hidden="1"/>
    <cellStyle name="Collegamento visitato" xfId="1365" builtinId="9" hidden="1"/>
    <cellStyle name="Collegamento visitato" xfId="1366" builtinId="9" hidden="1"/>
    <cellStyle name="Collegamento visitato" xfId="1367" builtinId="9" hidden="1"/>
    <cellStyle name="Collegamento visitato" xfId="1368" builtinId="9" hidden="1"/>
    <cellStyle name="Collegamento visitato" xfId="1369" builtinId="9" hidden="1"/>
    <cellStyle name="Collegamento visitato" xfId="1370" builtinId="9" hidden="1"/>
    <cellStyle name="Collegamento visitato" xfId="1371" builtinId="9" hidden="1"/>
    <cellStyle name="Collegamento visitato" xfId="1372" builtinId="9" hidden="1"/>
    <cellStyle name="Collegamento visitato" xfId="1373" builtinId="9" hidden="1"/>
    <cellStyle name="Collegamento visitato" xfId="1374" builtinId="9" hidden="1"/>
    <cellStyle name="Collegamento visitato" xfId="1375" builtinId="9" hidden="1"/>
    <cellStyle name="Collegamento visitato" xfId="1376" builtinId="9" hidden="1"/>
    <cellStyle name="Collegamento visitato" xfId="1377" builtinId="9" hidden="1"/>
    <cellStyle name="Collegamento visitato" xfId="1378" builtinId="9" hidden="1"/>
    <cellStyle name="Collegamento visitato" xfId="1379" builtinId="9" hidden="1"/>
    <cellStyle name="Collegamento visitato" xfId="1380" builtinId="9" hidden="1"/>
    <cellStyle name="Collegamento visitato" xfId="1381" builtinId="9" hidden="1"/>
    <cellStyle name="Collegamento visitato" xfId="1382" builtinId="9" hidden="1"/>
    <cellStyle name="Collegamento visitato" xfId="1383" builtinId="9" hidden="1"/>
    <cellStyle name="Collegamento visitato" xfId="1384" builtinId="9" hidden="1"/>
    <cellStyle name="Collegamento visitato" xfId="1385" builtinId="9" hidden="1"/>
    <cellStyle name="Collegamento visitato" xfId="1386" builtinId="9" hidden="1"/>
    <cellStyle name="Collegamento visitato" xfId="1387" builtinId="9" hidden="1"/>
    <cellStyle name="Collegamento visitato" xfId="1388" builtinId="9" hidden="1"/>
    <cellStyle name="Collegamento visitato" xfId="1389" builtinId="9" hidden="1"/>
    <cellStyle name="Collegamento visitato" xfId="1390" builtinId="9" hidden="1"/>
    <cellStyle name="Collegamento visitato" xfId="1391" builtinId="9" hidden="1"/>
    <cellStyle name="Collegamento visitato" xfId="1392" builtinId="9" hidden="1"/>
    <cellStyle name="Collegamento visitato" xfId="1393" builtinId="9" hidden="1"/>
    <cellStyle name="Collegamento visitato" xfId="1394" builtinId="9" hidden="1"/>
    <cellStyle name="Collegamento visitato" xfId="1395" builtinId="9" hidden="1"/>
    <cellStyle name="Collegamento visitato" xfId="1396" builtinId="9" hidden="1"/>
    <cellStyle name="Collegamento visitato" xfId="1397" builtinId="9" hidden="1"/>
    <cellStyle name="Collegamento visitato" xfId="1398" builtinId="9" hidden="1"/>
    <cellStyle name="Collegamento visitato" xfId="1399" builtinId="9" hidden="1"/>
    <cellStyle name="Collegamento visitato" xfId="1400" builtinId="9" hidden="1"/>
    <cellStyle name="Collegamento visitato" xfId="1401" builtinId="9" hidden="1"/>
    <cellStyle name="Collegamento visitato" xfId="1402" builtinId="9" hidden="1"/>
    <cellStyle name="Collegamento visitato" xfId="1403" builtinId="9" hidden="1"/>
    <cellStyle name="Collegamento visitato" xfId="1404" builtinId="9" hidden="1"/>
    <cellStyle name="Collegamento visitato" xfId="1405" builtinId="9" hidden="1"/>
    <cellStyle name="Collegamento visitato" xfId="1406" builtinId="9" hidden="1"/>
    <cellStyle name="Collegamento visitato" xfId="1407" builtinId="9" hidden="1"/>
    <cellStyle name="Collegamento visitato" xfId="1408" builtinId="9" hidden="1"/>
    <cellStyle name="Collegamento visitato" xfId="1409" builtinId="9" hidden="1"/>
    <cellStyle name="Collegamento visitato" xfId="1410" builtinId="9" hidden="1"/>
    <cellStyle name="Collegamento visitato" xfId="1411" builtinId="9" hidden="1"/>
    <cellStyle name="Collegamento visitato" xfId="1412" builtinId="9" hidden="1"/>
    <cellStyle name="Collegamento visitato" xfId="1413" builtinId="9" hidden="1"/>
    <cellStyle name="Collegamento visitato" xfId="1414" builtinId="9" hidden="1"/>
    <cellStyle name="Collegamento visitato" xfId="1415" builtinId="9" hidden="1"/>
    <cellStyle name="Collegamento visitato" xfId="1416" builtinId="9" hidden="1"/>
    <cellStyle name="Collegamento visitato" xfId="1417" builtinId="9" hidden="1"/>
    <cellStyle name="Collegamento visitato" xfId="1418" builtinId="9" hidden="1"/>
    <cellStyle name="Collegamento visitato" xfId="1419" builtinId="9" hidden="1"/>
    <cellStyle name="Collegamento visitato" xfId="1420" builtinId="9" hidden="1"/>
    <cellStyle name="Collegamento visitato" xfId="1421" builtinId="9" hidden="1"/>
    <cellStyle name="Collegamento visitato" xfId="1422" builtinId="9" hidden="1"/>
    <cellStyle name="Collegamento visitato" xfId="1423" builtinId="9" hidden="1"/>
    <cellStyle name="Collegamento visitato" xfId="1424" builtinId="9" hidden="1"/>
    <cellStyle name="Collegamento visitato" xfId="1425" builtinId="9" hidden="1"/>
    <cellStyle name="Collegamento visitato" xfId="1426" builtinId="9" hidden="1"/>
    <cellStyle name="Collegamento visitato" xfId="1427" builtinId="9" hidden="1"/>
    <cellStyle name="Collegamento visitato" xfId="1428" builtinId="9" hidden="1"/>
    <cellStyle name="Collegamento visitato" xfId="1429" builtinId="9" hidden="1"/>
    <cellStyle name="Collegamento visitato" xfId="1430" builtinId="9" hidden="1"/>
    <cellStyle name="Collegamento visitato" xfId="1431" builtinId="9" hidden="1"/>
    <cellStyle name="Collegamento visitato" xfId="1432" builtinId="9" hidden="1"/>
    <cellStyle name="Collegamento visitato" xfId="1433" builtinId="9" hidden="1"/>
    <cellStyle name="Collegamento visitato" xfId="1434" builtinId="9" hidden="1"/>
    <cellStyle name="Collegamento visitato" xfId="1435" builtinId="9" hidden="1"/>
    <cellStyle name="Collegamento visitato" xfId="1436" builtinId="9" hidden="1"/>
    <cellStyle name="Collegamento visitato" xfId="1437" builtinId="9" hidden="1"/>
    <cellStyle name="Collegamento visitato" xfId="1438" builtinId="9" hidden="1"/>
    <cellStyle name="Collegamento visitato" xfId="1439" builtinId="9" hidden="1"/>
    <cellStyle name="Collegamento visitato" xfId="1440" builtinId="9" hidden="1"/>
    <cellStyle name="Collegamento visitato" xfId="1441" builtinId="9" hidden="1"/>
    <cellStyle name="Collegamento visitato" xfId="1442" builtinId="9" hidden="1"/>
    <cellStyle name="Collegamento visitato" xfId="1443" builtinId="9" hidden="1"/>
    <cellStyle name="Collegamento visitato" xfId="1444" builtinId="9" hidden="1"/>
    <cellStyle name="Collegamento visitato" xfId="1445" builtinId="9" hidden="1"/>
    <cellStyle name="Collegamento visitato" xfId="1446" builtinId="9" hidden="1"/>
    <cellStyle name="Collegamento visitato" xfId="1447" builtinId="9" hidden="1"/>
    <cellStyle name="Collegamento visitato" xfId="1448" builtinId="9" hidden="1"/>
    <cellStyle name="Collegamento visitato" xfId="1449" builtinId="9" hidden="1"/>
    <cellStyle name="Collegamento visitato" xfId="1450" builtinId="9" hidden="1"/>
    <cellStyle name="Collegamento visitato" xfId="1451" builtinId="9" hidden="1"/>
    <cellStyle name="Collegamento visitato" xfId="1452" builtinId="9" hidden="1"/>
    <cellStyle name="Collegamento visitato" xfId="1453" builtinId="9" hidden="1"/>
    <cellStyle name="Collegamento visitato" xfId="1454" builtinId="9" hidden="1"/>
    <cellStyle name="Collegamento visitato" xfId="1455" builtinId="9" hidden="1"/>
    <cellStyle name="Collegamento visitato" xfId="1456" builtinId="9" hidden="1"/>
    <cellStyle name="Collegamento visitato" xfId="1457" builtinId="9" hidden="1"/>
    <cellStyle name="Collegamento visitato" xfId="1458" builtinId="9" hidden="1"/>
    <cellStyle name="Collegamento visitato" xfId="1459" builtinId="9" hidden="1"/>
    <cellStyle name="Collegamento visitato" xfId="1460" builtinId="9" hidden="1"/>
    <cellStyle name="Collegamento visitato" xfId="1461" builtinId="9" hidden="1"/>
    <cellStyle name="Collegamento visitato" xfId="1462" builtinId="9" hidden="1"/>
    <cellStyle name="Collegamento visitato" xfId="1463" builtinId="9" hidden="1"/>
    <cellStyle name="Collegamento visitato" xfId="1464" builtinId="9" hidden="1"/>
    <cellStyle name="Collegamento visitato" xfId="1465" builtinId="9" hidden="1"/>
    <cellStyle name="Collegamento visitato" xfId="1466" builtinId="9" hidden="1"/>
    <cellStyle name="Collegamento visitato" xfId="1467" builtinId="9" hidden="1"/>
    <cellStyle name="Collegamento visitato" xfId="1468" builtinId="9" hidden="1"/>
    <cellStyle name="Collegamento visitato" xfId="1469" builtinId="9" hidden="1"/>
    <cellStyle name="Collegamento visitato" xfId="1470" builtinId="9" hidden="1"/>
    <cellStyle name="Collegamento visitato" xfId="1471" builtinId="9" hidden="1"/>
    <cellStyle name="Collegamento visitato" xfId="1472" builtinId="9" hidden="1"/>
    <cellStyle name="Collegamento visitato" xfId="1473" builtinId="9" hidden="1"/>
    <cellStyle name="Collegamento visitato" xfId="1474" builtinId="9" hidden="1"/>
    <cellStyle name="Collegamento visitato" xfId="1475" builtinId="9" hidden="1"/>
    <cellStyle name="Collegamento visitato" xfId="1476" builtinId="9" hidden="1"/>
    <cellStyle name="Collegamento visitato" xfId="1477" builtinId="9" hidden="1"/>
    <cellStyle name="Collegamento visitato" xfId="1478" builtinId="9" hidden="1"/>
    <cellStyle name="Collegamento visitato" xfId="1479" builtinId="9" hidden="1"/>
    <cellStyle name="Collegamento visitato" xfId="1480" builtinId="9" hidden="1"/>
    <cellStyle name="Collegamento visitato" xfId="1481" builtinId="9" hidden="1"/>
    <cellStyle name="Collegamento visitato" xfId="1482" builtinId="9" hidden="1"/>
    <cellStyle name="Collegamento visitato" xfId="1483" builtinId="9" hidden="1"/>
    <cellStyle name="Collegamento visitato" xfId="1484" builtinId="9" hidden="1"/>
    <cellStyle name="Collegamento visitato" xfId="1485" builtinId="9" hidden="1"/>
    <cellStyle name="Collegamento visitato" xfId="1486" builtinId="9" hidden="1"/>
    <cellStyle name="Collegamento visitato" xfId="1487" builtinId="9" hidden="1"/>
    <cellStyle name="Collegamento visitato" xfId="1488" builtinId="9" hidden="1"/>
    <cellStyle name="Collegamento visitato" xfId="1489" builtinId="9" hidden="1"/>
    <cellStyle name="Collegamento visitato" xfId="1490" builtinId="9" hidden="1"/>
    <cellStyle name="Collegamento visitato" xfId="1491" builtinId="9" hidden="1"/>
    <cellStyle name="Collegamento visitato" xfId="1492" builtinId="9" hidden="1"/>
    <cellStyle name="Collegamento visitato" xfId="1493" builtinId="9" hidden="1"/>
    <cellStyle name="Collegamento visitato" xfId="1494" builtinId="9" hidden="1"/>
    <cellStyle name="Collegamento visitato" xfId="1495" builtinId="9" hidden="1"/>
    <cellStyle name="Collegamento visitato" xfId="1496" builtinId="9" hidden="1"/>
    <cellStyle name="Normale" xfId="0" builtinId="0"/>
    <cellStyle name="Normale 2" xfId="1"/>
  </cellStyles>
  <dxfs count="4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S140"/>
  <sheetViews>
    <sheetView topLeftCell="A95" zoomScale="90" zoomScaleNormal="90" zoomScalePageLayoutView="90" workbookViewId="0">
      <selection activeCell="R116" sqref="R116:S116"/>
    </sheetView>
  </sheetViews>
  <sheetFormatPr baseColWidth="10" defaultColWidth="8.83203125" defaultRowHeight="14" outlineLevelCol="1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 outlineLevel="1"/>
    <col min="16" max="16" width="19" hidden="1" customWidth="1" outlineLevel="1"/>
    <col min="17" max="17" width="8.83203125" customWidth="1" collapsed="1"/>
  </cols>
  <sheetData>
    <row r="1" spans="1:18" ht="19" thickBot="1">
      <c r="A1" s="11" t="s">
        <v>5</v>
      </c>
      <c r="D1" s="176" t="s">
        <v>162</v>
      </c>
      <c r="E1" s="160"/>
      <c r="F1" s="177"/>
      <c r="H1" s="171"/>
      <c r="I1" s="171"/>
      <c r="J1" s="4" t="s">
        <v>10</v>
      </c>
      <c r="R1" s="23"/>
    </row>
    <row r="2" spans="1:18">
      <c r="C2" s="78"/>
      <c r="D2" s="161" t="s">
        <v>52</v>
      </c>
      <c r="E2" s="162"/>
      <c r="F2" s="35">
        <v>467.5</v>
      </c>
      <c r="H2" s="79"/>
      <c r="I2" s="20"/>
      <c r="J2" t="str">
        <f>A5</f>
        <v>MC TOWN</v>
      </c>
      <c r="K2" t="str">
        <f>A8</f>
        <v>SKIACCIAK MOSCA</v>
      </c>
      <c r="L2">
        <f>IF('1° GIORNATA'!$B$18=1,"",'1° GIORNATA'!$B$5)</f>
        <v>3</v>
      </c>
      <c r="M2">
        <f>IF('1° GIORNATA'!$D$18=0,"",'1° GIORNATA'!$D$5)</f>
        <v>0</v>
      </c>
      <c r="O2">
        <f>IF(L2="",0,IF(L2&gt;M2,3,IF(L2=M2,1,0)))</f>
        <v>3</v>
      </c>
      <c r="P2">
        <f>IF(M2="",0,IF(M2&gt;L2,3,IF(M2=L2,1,0)))</f>
        <v>0</v>
      </c>
      <c r="R2" s="23"/>
    </row>
    <row r="3" spans="1:18" ht="15">
      <c r="A3" s="29" t="s">
        <v>42</v>
      </c>
      <c r="C3" s="78"/>
      <c r="D3" s="174" t="s">
        <v>54</v>
      </c>
      <c r="E3" s="175"/>
      <c r="F3" s="57">
        <v>454</v>
      </c>
      <c r="H3" s="79"/>
      <c r="I3" s="20"/>
      <c r="J3" t="str">
        <f>A6</f>
        <v>BRIGATA GURREN</v>
      </c>
      <c r="K3" t="str">
        <f>A7</f>
        <v>SOLOPISA 1909</v>
      </c>
      <c r="L3">
        <f>IF('1° GIORNATA'!$K$18=1,"",'1° GIORNATA'!$K$5)</f>
        <v>4</v>
      </c>
      <c r="M3">
        <f>IF('1° GIORNATA'!$M$18=0,"",'1° GIORNATA'!$M$5)</f>
        <v>1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8"/>
      <c r="D4" s="174" t="s">
        <v>429</v>
      </c>
      <c r="E4" s="175"/>
      <c r="F4" s="57">
        <v>430</v>
      </c>
      <c r="H4" s="79"/>
      <c r="I4" s="20"/>
      <c r="R4" s="23"/>
    </row>
    <row r="5" spans="1:18">
      <c r="A5" t="s">
        <v>166</v>
      </c>
      <c r="B5" t="s">
        <v>34</v>
      </c>
      <c r="C5" s="78"/>
      <c r="D5" s="174" t="s">
        <v>433</v>
      </c>
      <c r="E5" s="175"/>
      <c r="F5" s="57">
        <v>403.5</v>
      </c>
      <c r="H5" s="79"/>
      <c r="I5" s="20"/>
      <c r="J5" s="4" t="s">
        <v>11</v>
      </c>
      <c r="R5" s="23"/>
    </row>
    <row r="6" spans="1:18">
      <c r="A6" t="s">
        <v>61</v>
      </c>
      <c r="B6" t="s">
        <v>35</v>
      </c>
      <c r="C6" s="78"/>
      <c r="D6" s="174" t="s">
        <v>61</v>
      </c>
      <c r="E6" s="175"/>
      <c r="F6" s="57">
        <v>461.5</v>
      </c>
      <c r="H6" s="79"/>
      <c r="I6" s="20"/>
      <c r="J6" t="str">
        <f>A8</f>
        <v>SKIACCIAK MOSCA</v>
      </c>
      <c r="K6" t="str">
        <f>A6</f>
        <v>BRIGATA GURREN</v>
      </c>
      <c r="L6">
        <f>IF('2° GIORNATA'!$B$18=1,"",'2° GIORNATA'!$B$5)</f>
        <v>2</v>
      </c>
      <c r="M6">
        <f>IF('2° GIORNATA'!$D$18=0,"",'2° GIORNATA'!$D$5)</f>
        <v>5</v>
      </c>
      <c r="O6">
        <f>IF(L6="",0,IF(L6&gt;M6,3,IF(L6=M6,1,0)))</f>
        <v>0</v>
      </c>
      <c r="P6">
        <f>IF(M6="",0,IF(M6&gt;L6,3,IF(M6=L6,1,0)))</f>
        <v>3</v>
      </c>
      <c r="R6" s="23"/>
    </row>
    <row r="7" spans="1:18">
      <c r="A7" t="s">
        <v>429</v>
      </c>
      <c r="B7" t="s">
        <v>36</v>
      </c>
      <c r="C7" s="78"/>
      <c r="D7" s="174" t="s">
        <v>430</v>
      </c>
      <c r="E7" s="175"/>
      <c r="F7" s="57">
        <v>444.5</v>
      </c>
      <c r="H7" s="79"/>
      <c r="I7" s="20"/>
      <c r="J7" t="str">
        <f>A7</f>
        <v>SOLOPISA 1909</v>
      </c>
      <c r="K7" t="str">
        <f>A5</f>
        <v>MC TOWN</v>
      </c>
      <c r="L7">
        <f>IF('2° GIORNATA'!$K$18=1,"",'2° GIORNATA'!$K$5)</f>
        <v>2</v>
      </c>
      <c r="M7">
        <f>IF('2° GIORNATA'!$M$18=0,"",'2° GIORNATA'!$M$5)</f>
        <v>1</v>
      </c>
      <c r="O7">
        <f>IF(L7="",0,IF(L7&gt;M7,3,IF(L7=M7,1,0)))</f>
        <v>3</v>
      </c>
      <c r="P7">
        <f>IF(M7="",0,IF(M7&gt;L7,3,IF(M7=L7,1,0)))</f>
        <v>0</v>
      </c>
      <c r="R7" s="23"/>
    </row>
    <row r="8" spans="1:18">
      <c r="A8" t="s">
        <v>51</v>
      </c>
      <c r="B8" t="s">
        <v>37</v>
      </c>
      <c r="C8" s="78"/>
      <c r="D8" s="174" t="s">
        <v>60</v>
      </c>
      <c r="E8" s="175"/>
      <c r="F8" s="57">
        <v>439.5</v>
      </c>
      <c r="H8" s="79"/>
      <c r="I8" s="20"/>
      <c r="R8" s="23"/>
    </row>
    <row r="9" spans="1:18" ht="15" thickBot="1">
      <c r="C9" s="78"/>
      <c r="D9" s="172" t="s">
        <v>449</v>
      </c>
      <c r="E9" s="173"/>
      <c r="F9" s="36">
        <v>435.5</v>
      </c>
      <c r="H9" s="79"/>
      <c r="I9" s="20"/>
      <c r="J9" s="4" t="s">
        <v>12</v>
      </c>
      <c r="R9" s="23"/>
    </row>
    <row r="10" spans="1:18">
      <c r="D10" s="56"/>
      <c r="E10" s="56"/>
      <c r="H10" s="79"/>
      <c r="I10" s="20"/>
      <c r="J10" t="str">
        <f>A5</f>
        <v>MC TOWN</v>
      </c>
      <c r="K10" t="str">
        <f>A6</f>
        <v>BRIGATA GURREN</v>
      </c>
      <c r="L10">
        <f>IF('3° GIORNATA'!$B$18=1,"",'3° GIORNATA'!$B$5)</f>
        <v>8</v>
      </c>
      <c r="M10">
        <f>IF('3° GIORNATA'!$D$18=0,"",'3° GIORNATA'!$D$5)</f>
        <v>4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79"/>
      <c r="I11" s="20"/>
      <c r="J11" t="str">
        <f>A8</f>
        <v>SKIACCIAK MOSCA</v>
      </c>
      <c r="K11" t="str">
        <f>A7</f>
        <v>SOLOPISA 1909</v>
      </c>
      <c r="L11">
        <f>IF('3° GIORNATA'!$K$18=1,"",'3° GIORNATA'!$K$5)</f>
        <v>0</v>
      </c>
      <c r="M11">
        <f>IF('3° GIORNATA'!$M$18=0,"",'3° GIORNATA'!$M$5)</f>
        <v>0</v>
      </c>
      <c r="O11">
        <f>IF(L11="",0,IF(L11&gt;M11,3,IF(L11=M11,1,0)))</f>
        <v>1</v>
      </c>
      <c r="P11">
        <f>IF(M11="",0,IF(M11&gt;L11,3,IF(M11=L11,1,0)))</f>
        <v>1</v>
      </c>
      <c r="R11" s="23"/>
    </row>
    <row r="12" spans="1:18" ht="15">
      <c r="A12" s="29" t="s">
        <v>41</v>
      </c>
      <c r="H12" s="79"/>
      <c r="I12" s="20"/>
      <c r="R12" s="23"/>
    </row>
    <row r="13" spans="1:18">
      <c r="H13" s="79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79"/>
      <c r="I14" s="20"/>
      <c r="J14" t="str">
        <f>A6</f>
        <v>BRIGATA GURREN</v>
      </c>
      <c r="K14" t="str">
        <f>A5</f>
        <v>MC TOWN</v>
      </c>
      <c r="L14">
        <f>IF('4° GIORNATA'!$B$18=1,"",'4° GIORNATA'!$B$5)</f>
        <v>5</v>
      </c>
      <c r="M14">
        <f>IF('4° GIORNATA'!$D$18=0,"",'4° GIORNATA'!$D$5)</f>
        <v>2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8" t="s">
        <v>429</v>
      </c>
      <c r="B15" s="49">
        <f>$P$3+$O$7+$P$11+$O$15+$O$19+$P$23</f>
        <v>13</v>
      </c>
      <c r="C15" s="49">
        <f>IF($M$3="",0,$M$3)+IF($L$7="",0,$L$7)+IF($M$11="",0,$M$11)+IF($L$15="",0,$L$15)+IF($L$19="",0,$L$19)+IF($M$23="",0,$M$23)</f>
        <v>14</v>
      </c>
      <c r="D15" s="49">
        <f>IF($L$3="",0,$L$3)+IF($M$7="",0,$M$7)+IF($L$11="",0,$L$11)+IF($M$15="",0,$M$15)+IF($M$19="",0,$M$19)+IF($L$23="",0,$L$23)</f>
        <v>9</v>
      </c>
      <c r="E15" s="49">
        <f>C15-D15</f>
        <v>5</v>
      </c>
      <c r="F15" s="49">
        <f>+'1° GIORNATA'!$M$18+'2° GIORNATA'!$K$18+'3° GIORNATA'!$M$18+'4° GIORNATA'!$K$18+'5° GIORNATA'!$K$18+'6° GIORNATA'!$M$18</f>
        <v>430</v>
      </c>
      <c r="G15" s="4" t="s">
        <v>16</v>
      </c>
      <c r="H15" s="79"/>
      <c r="I15" s="20"/>
      <c r="J15" t="str">
        <f>A7</f>
        <v>SOLOPISA 1909</v>
      </c>
      <c r="K15" t="str">
        <f>A8</f>
        <v>SKIACCIAK MOSCA</v>
      </c>
      <c r="L15">
        <f>IF('4° GIORNATA'!$K$18=1,"",'4° GIORNATA'!$K$5)</f>
        <v>3</v>
      </c>
      <c r="M15">
        <f>IF('4° GIORNATA'!$M$18=0,"",'4° GIORNATA'!$M$5)</f>
        <v>0</v>
      </c>
      <c r="N15">
        <v>1</v>
      </c>
      <c r="O15">
        <f>IF(L15="",0,IF(L15&gt;M15,3,IF(L15=M15,1,0)))</f>
        <v>3</v>
      </c>
      <c r="P15">
        <f>IF(M15="",0,IF(M15&gt;L15,3,IF(M15=L15,1,0)))</f>
        <v>0</v>
      </c>
      <c r="R15" s="23"/>
    </row>
    <row r="16" spans="1:18" ht="15" thickBot="1">
      <c r="A16" s="48" t="s">
        <v>61</v>
      </c>
      <c r="B16" s="49">
        <f>$O$3+$P$6+$P$10+$O$14+$P$19+$O$22</f>
        <v>9</v>
      </c>
      <c r="C16" s="49">
        <f>IF($L$3="",0,$L$3)+IF($M$6="",0,$M$6)+IF($M$10="",0,$M$10)+IF($L$14="",0,$L$14)+IF($M$19="",0,$M$19)+IF($L$22="",0,$L$22)</f>
        <v>21</v>
      </c>
      <c r="D16" s="49">
        <f>IF($M$3="",0,$M$3)+IF($L$6="",0,$L$6)+IF($L$10="",0,$L$10)+IF($M$14="",0,$M$14)+IF($L$19="",0,$L$19)+IF($M$22="",0,$M$22)</f>
        <v>20</v>
      </c>
      <c r="E16" s="49">
        <f>C16-D16</f>
        <v>1</v>
      </c>
      <c r="F16" s="49">
        <f>+'1° GIORNATA'!K18+'2° GIORNATA'!D18+'3° GIORNATA'!D18+'4° GIORNATA'!B18+'5° GIORNATA'!M18+'6° GIORNATA'!B18</f>
        <v>461.5</v>
      </c>
      <c r="G16" s="4" t="s">
        <v>17</v>
      </c>
      <c r="H16" s="79"/>
      <c r="N16">
        <v>2</v>
      </c>
      <c r="R16" s="23"/>
    </row>
    <row r="17" spans="1:18" ht="15" thickBot="1">
      <c r="A17" s="48" t="s">
        <v>166</v>
      </c>
      <c r="B17" s="49">
        <f>$O$2+$P$7+$O$10+$P$14+$P$18+$O$23</f>
        <v>9</v>
      </c>
      <c r="C17" s="49">
        <f>IF($L$2="",0,$L$2)+IF($M$7="",0,$M$7)+IF($L$10="",0,$L$10)+IF($M$14="",0,$M$14)+IF($M$18="",0,$M$18)+IF($L$23="",0,$L$23)</f>
        <v>20</v>
      </c>
      <c r="D17" s="49">
        <f>IF($M$2="",0,$M$2)+IF($L$7="",0,$L$7)+IF($M$10="",0,$M$10)+IF($L$14="",0,$L$14)+IF($L$18="",0,$L$18)+IF($M$23="",0,$M$23)</f>
        <v>16</v>
      </c>
      <c r="E17" s="49">
        <f>C17-D17</f>
        <v>4</v>
      </c>
      <c r="F17" s="48">
        <f>'1° GIORNATA'!$B$18+'2° GIORNATA'!$M$18+'3° GIORNATA'!$B$18+'4° GIORNATA'!$D$18+'5° GIORNATA'!$D$18+'6° GIORNATA'!$K$18</f>
        <v>460.5</v>
      </c>
      <c r="G17" s="4"/>
      <c r="H17" s="79"/>
      <c r="J17" s="4" t="s">
        <v>30</v>
      </c>
      <c r="N17">
        <v>3</v>
      </c>
      <c r="R17" s="23"/>
    </row>
    <row r="18" spans="1:18" ht="15" thickBot="1">
      <c r="A18" s="48" t="s">
        <v>51</v>
      </c>
      <c r="B18" s="49">
        <f>$P$2+$O$6+$O$11+$P$15+$O$18+$P$22</f>
        <v>4</v>
      </c>
      <c r="C18" s="49">
        <f>IF($M$2="",0,$M$2)+IF($L$6="",0,$L$6)+IF($L$11="",0,$L$11)+IF($M$15="",0,$M$15)+IF($L$18="",0,$L$18)+IF($M$22="",0,$M$22)</f>
        <v>6</v>
      </c>
      <c r="D18" s="49">
        <f>IF($L$3="",0,$L$3)+IF($L$7="",0,$L$7)+IF($L$10="",0,$L$10)+IF($M$15="",0,$M$15)+IF($M$19="",0,$M$19)+IF($M$22="",0,$M$22)</f>
        <v>18</v>
      </c>
      <c r="E18" s="49">
        <f>C18-D18</f>
        <v>-12</v>
      </c>
      <c r="F18" s="49">
        <f>+'1° GIORNATA'!$D$18+'2° GIORNATA'!$B$18+'3° GIORNATA'!$K$18+'4° GIORNATA'!$M$18+'5° GIORNATA'!$B$18+'6° GIORNATA'!$D$18</f>
        <v>389</v>
      </c>
      <c r="G18" s="21"/>
      <c r="H18" s="79"/>
      <c r="J18" t="str">
        <f>A8</f>
        <v>SKIACCIAK MOSCA</v>
      </c>
      <c r="K18" t="str">
        <f>A5</f>
        <v>MC TOWN</v>
      </c>
      <c r="L18">
        <f>IF('5° GIORNATA'!$B$18=1,"",'5° GIORNATA'!$B$5)</f>
        <v>1</v>
      </c>
      <c r="M18">
        <f>IF('5° GIORNATA'!$D$18=0,"",'5° GIORNATA'!$D$5)</f>
        <v>3</v>
      </c>
      <c r="N18">
        <v>4</v>
      </c>
      <c r="O18">
        <f>IF(L18="",0,IF(L18&gt;M18,3,IF(L18=M18,1,0)))</f>
        <v>0</v>
      </c>
      <c r="P18">
        <f>IF(M18="",0,IF(M18&gt;L18,3,IF(M18=L18,1,0)))</f>
        <v>3</v>
      </c>
      <c r="R18" s="23"/>
    </row>
    <row r="19" spans="1:18">
      <c r="A19" s="20"/>
      <c r="B19" s="37"/>
      <c r="C19" s="37"/>
      <c r="D19" s="37"/>
      <c r="E19" s="37"/>
      <c r="F19" s="37"/>
      <c r="J19" t="str">
        <f>A7</f>
        <v>SOLOPISA 1909</v>
      </c>
      <c r="K19" t="str">
        <f>A6</f>
        <v>BRIGATA GURREN</v>
      </c>
      <c r="L19">
        <f>IF('5° GIORNATA'!$K$18=1,"",'5° GIORNATA'!$K$5)</f>
        <v>4</v>
      </c>
      <c r="M19">
        <f>IF('5° GIORNATA'!$M$18=0,"",'5° GIORNATA'!$M$5)</f>
        <v>1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134</v>
      </c>
      <c r="R21" s="23"/>
    </row>
    <row r="22" spans="1:18">
      <c r="J22" t="str">
        <f>A6</f>
        <v>BRIGATA GURREN</v>
      </c>
      <c r="K22" t="str">
        <f>A8</f>
        <v>SKIACCIAK MOSCA</v>
      </c>
      <c r="L22">
        <f>IF('6° GIORNATA'!$B$18=1,"",'6° GIORNATA'!$B$5)</f>
        <v>2</v>
      </c>
      <c r="M22">
        <f>IF('6° GIORNATA'!$D$18=0,"",'6° GIORNATA'!$D$5)</f>
        <v>3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A5</f>
        <v>MC TOWN</v>
      </c>
      <c r="K23" t="str">
        <f>A7</f>
        <v>SOLOPISA 1909</v>
      </c>
      <c r="L23">
        <f>IF('6° GIORNATA'!$K$18=1,"",'6° GIORNATA'!$K$5)</f>
        <v>3</v>
      </c>
      <c r="M23">
        <f>IF('6° GIORNATA'!$M$18=0,"",'6° GIORNATA'!$M$5)</f>
        <v>4</v>
      </c>
      <c r="O23">
        <f>IF(L23="",0,IF(L23&gt;M23,3,IF(L23=M23,1,0)))</f>
        <v>0</v>
      </c>
      <c r="P23">
        <f>IF(M23="",0,IF(M23&gt;L23,3,IF(M23=L23,1,0)))</f>
        <v>3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A34</f>
        <v>UNAJUNGLACAZO FC</v>
      </c>
      <c r="K28" t="str">
        <f>A32</f>
        <v>EVRIBADI</v>
      </c>
      <c r="L28">
        <f>IF('1° GIORNATA'!$B$48=1,"",'1° GIORNATA'!$B$35)</f>
        <v>3</v>
      </c>
      <c r="M28">
        <f>IF('1° GIORNATA'!$D$48=0,"",'1° GIORNATA'!$D$35)</f>
        <v>2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A31</f>
        <v>CS RIPOSA</v>
      </c>
      <c r="K29" t="str">
        <f>A33</f>
        <v>AC CONTE</v>
      </c>
      <c r="L29">
        <f>IF('1° GIORNATA'!$K$48=1,"",'1° GIORNATA'!$K$35)</f>
        <v>4</v>
      </c>
      <c r="M29">
        <f>IF('1° GIORNATA'!$M$48=0,"",'1° GIORNATA'!$M$35)</f>
        <v>3</v>
      </c>
      <c r="O29">
        <f>IF(L29="",0,IF(L29&gt;M29,3,IF(L29=M29,1,0)))</f>
        <v>3</v>
      </c>
      <c r="P29">
        <f>IF(M29="",0,IF(M29&gt;L29,3,IF(M29=L29,1,0)))</f>
        <v>0</v>
      </c>
      <c r="R29" s="23"/>
    </row>
    <row r="30" spans="1:18">
      <c r="R30" s="23"/>
    </row>
    <row r="31" spans="1:18">
      <c r="A31" t="s">
        <v>55</v>
      </c>
      <c r="B31" t="s">
        <v>167</v>
      </c>
      <c r="J31" s="4" t="s">
        <v>11</v>
      </c>
      <c r="R31" s="23"/>
    </row>
    <row r="32" spans="1:18">
      <c r="A32" t="s">
        <v>50</v>
      </c>
      <c r="B32" t="s">
        <v>33</v>
      </c>
      <c r="J32" t="str">
        <f>A33</f>
        <v>AC CONTE</v>
      </c>
      <c r="K32" t="str">
        <f>A34</f>
        <v>UNAJUNGLACAZO FC</v>
      </c>
      <c r="L32">
        <f>IF('2° GIORNATA'!$B$48=1,"",'2° GIORNATA'!$B$35)</f>
        <v>2</v>
      </c>
      <c r="M32">
        <f>IF('2° GIORNATA'!$D$48=0,"",'2° GIORNATA'!$D$35)</f>
        <v>2</v>
      </c>
      <c r="O32">
        <f>IF(L32="",0,IF(L32&gt;M32,3,IF(L32=M32,1,0)))</f>
        <v>1</v>
      </c>
      <c r="P32">
        <f>IF(M32="",0,IF(M32&gt;L32,3,IF(M32=L32,1,0)))</f>
        <v>1</v>
      </c>
      <c r="R32" s="23"/>
    </row>
    <row r="33" spans="1:18">
      <c r="A33" t="s">
        <v>54</v>
      </c>
      <c r="B33" t="s">
        <v>38</v>
      </c>
      <c r="J33" t="str">
        <f>A32</f>
        <v>EVRIBADI</v>
      </c>
      <c r="K33" t="str">
        <f>A31</f>
        <v>CS RIPOSA</v>
      </c>
      <c r="L33">
        <f>IF('2° GIORNATA'!$K$48=1,"",'2° GIORNATA'!$K$35)</f>
        <v>5</v>
      </c>
      <c r="M33">
        <f>IF('2° GIORNATA'!$M$48=0,"",'2° GIORNATA'!$M$35)</f>
        <v>0</v>
      </c>
      <c r="O33">
        <f>IF(L33="",0,IF(L33&gt;M33,3,IF(L33=M33,1,0)))</f>
        <v>3</v>
      </c>
      <c r="P33">
        <f>IF(M33="",0,IF(M33&gt;L33,3,IF(M33=L33,1,0)))</f>
        <v>0</v>
      </c>
      <c r="R33" s="23"/>
    </row>
    <row r="34" spans="1:18">
      <c r="A34" t="s">
        <v>430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CS RIPOSA</v>
      </c>
      <c r="K36" t="str">
        <f>A34</f>
        <v>UNAJUNGLACAZO FC</v>
      </c>
      <c r="L36">
        <f>IF('3° GIORNATA'!$B$48=1,"",'3° GIORNATA'!$B$35)</f>
        <v>2</v>
      </c>
      <c r="M36">
        <f>IF('3° GIORNATA'!$D$48=0,"",'3° GIORNATA'!$D$35)</f>
        <v>4</v>
      </c>
      <c r="O36">
        <f>IF(L36="",0,IF(L36&gt;M36,3,IF(L36=M36,1,0)))</f>
        <v>0</v>
      </c>
      <c r="P36">
        <f>IF(M36="",0,IF(M36&gt;L36,3,IF(M36=L36,1,0)))</f>
        <v>3</v>
      </c>
      <c r="R36" s="23"/>
    </row>
    <row r="37" spans="1:18">
      <c r="J37" t="str">
        <f>A33</f>
        <v>AC CONTE</v>
      </c>
      <c r="K37" t="str">
        <f>A32</f>
        <v>EVRIBADI</v>
      </c>
      <c r="L37">
        <f>IF('3° GIORNATA'!$K$48=1,"",'3° GIORNATA'!$K$35)</f>
        <v>4</v>
      </c>
      <c r="M37">
        <f>IF('3° GIORNATA'!$M$48=0,"",'3° GIORNATA'!$M$35)</f>
        <v>3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A34</f>
        <v>UNAJUNGLACAZO FC</v>
      </c>
      <c r="K40" t="str">
        <f>A31</f>
        <v>CS RIPOSA</v>
      </c>
      <c r="L40">
        <f>IF('4° GIORNATA'!$B$48=1,"",'4° GIORNATA'!$B$35)</f>
        <v>1</v>
      </c>
      <c r="M40">
        <f>IF('4° GIORNATA'!$D$48=0,"",'4° GIORNATA'!$D$35)</f>
        <v>1</v>
      </c>
      <c r="O40">
        <f>IF(L40="",0,IF(L40&gt;M40,3,IF(L40=M40,1,0)))</f>
        <v>1</v>
      </c>
      <c r="P40">
        <f>IF(M40="",0,IF(M40&gt;L40,3,IF(M40=L40,1,0)))</f>
        <v>1</v>
      </c>
      <c r="R40" s="23"/>
    </row>
    <row r="41" spans="1:18" ht="15" thickBot="1">
      <c r="A41" s="48" t="s">
        <v>54</v>
      </c>
      <c r="B41" s="49">
        <f>$P$29+$O$32+$O$37+$P$41+$O$45+$P$48</f>
        <v>11</v>
      </c>
      <c r="C41" s="49">
        <f>IF($M$29="",0,$M$29)+IF($L$32="",0,$L$32)+IF($L$37="",0,$L$37)+IF($M$41="",0,$M$41)+IF($L$45="",0,$L$45)+IF($M$48="",0,$M$48)</f>
        <v>18</v>
      </c>
      <c r="D41" s="49">
        <f>IF($L$29="",0,$L$29)+IF($M$32="",0,$M$32)+IF($M$37="",0,$M$37)+IF($L$41="",0,$L$41)+IF($M$45="",0,$M$45)+IF($L$48="",0,$L$48)</f>
        <v>11</v>
      </c>
      <c r="E41" s="49">
        <f>C41-D41</f>
        <v>7</v>
      </c>
      <c r="F41" s="49">
        <f>+'1° GIORNATA'!$M$48+'2° GIORNATA'!$B$48+'3° GIORNATA'!$K$48+'4° GIORNATA'!$M$48+'5° GIORNATA'!$K$48+'6° GIORNATA'!$D$48</f>
        <v>454</v>
      </c>
      <c r="G41" s="4" t="s">
        <v>18</v>
      </c>
      <c r="H41" s="4"/>
      <c r="J41" t="str">
        <f>A32</f>
        <v>EVRIBADI</v>
      </c>
      <c r="K41" t="str">
        <f>A33</f>
        <v>AC CONTE</v>
      </c>
      <c r="L41">
        <f>IF('4° GIORNATA'!$K$48=1,"",'4° GIORNATA'!$K$35)</f>
        <v>1</v>
      </c>
      <c r="M41">
        <f>IF('4° GIORNATA'!$M$48=0,"",'4° GIORNATA'!$M$35)</f>
        <v>1</v>
      </c>
      <c r="N41">
        <v>1</v>
      </c>
      <c r="O41">
        <f>IF(L41="",0,IF(L41&gt;M41,3,IF(L41=M41,1,0)))</f>
        <v>1</v>
      </c>
      <c r="P41">
        <f>IF(M41="",0,IF(M41&gt;L41,3,IF(M41=L41,1,0)))</f>
        <v>1</v>
      </c>
      <c r="Q41" s="6"/>
      <c r="R41" s="23"/>
    </row>
    <row r="42" spans="1:18" ht="15" thickBot="1">
      <c r="A42" s="48" t="s">
        <v>430</v>
      </c>
      <c r="B42" s="92">
        <f>$O$28+$P$32+$P$36+$O$40+$P$44+$O$48</f>
        <v>11</v>
      </c>
      <c r="C42" s="49">
        <f>IF($L$28="",0,$L$28)+IF($M$32="",0,$M$32)+IF($M$36="",0,$M$36)+IF($L$40="",0,$L$40)+IF($M$44="",0,$M$44)+IF($L$48="",0,$L$48)</f>
        <v>15</v>
      </c>
      <c r="D42" s="49">
        <f>IF($M$28="",0,$M$28)+IF($L$32="",0,$L$32)+IF($L$36="",0,$L$36)+IF($M$40="",0,$M$40)+IF($L$44="",0,$L$44)+IF($M$48="",0,$M$48)</f>
        <v>15</v>
      </c>
      <c r="E42" s="49">
        <f>C42-D42</f>
        <v>0</v>
      </c>
      <c r="F42" s="49">
        <f>+'1° GIORNATA'!$B$48+'2° GIORNATA'!$D$48+'3° GIORNATA'!$D$48+'4° GIORNATA'!$B$48+'5° GIORNATA'!$D$48+'6° GIORNATA'!$B$48</f>
        <v>444.5</v>
      </c>
      <c r="G42" s="4" t="s">
        <v>19</v>
      </c>
      <c r="H42" s="4"/>
      <c r="N42">
        <v>2</v>
      </c>
      <c r="R42" s="23"/>
    </row>
    <row r="43" spans="1:18" ht="15" thickBot="1">
      <c r="A43" s="48" t="s">
        <v>50</v>
      </c>
      <c r="B43" s="49">
        <f>$P$28+$O$33+$P$37+$O$41+$O$44+$P$49</f>
        <v>4</v>
      </c>
      <c r="C43" s="49">
        <f>IF($M$28="",0,$M$28)+IF($L$33="",0,$L$33)+IF($M$37="",0,$M$37)+IF($L$41="",0,$L$41)+IF($L$44="",0,$L$44)+IF($M$49="",0,$M$49)</f>
        <v>14</v>
      </c>
      <c r="D43" s="49">
        <f>IF($L$28="",0,$L$28)+IF($M$33="",0,$M$33)+IF($L$37="",0,$L$37)+IF($M$41="",0,$M$41)+IF(M$44="",0,$M$44)+IF($L$49="",0,$L$49)</f>
        <v>12</v>
      </c>
      <c r="E43" s="49">
        <f>C43-D43</f>
        <v>2</v>
      </c>
      <c r="F43" s="49">
        <f>+'1° GIORNATA'!$D$48+'2° GIORNATA'!$K$48+'3° GIORNATA'!$M$48+'4° GIORNATA'!$K$48+'5° GIORNATA'!$B$48+'6° GIORNATA'!$M$48</f>
        <v>437.5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8" t="s">
        <v>55</v>
      </c>
      <c r="B44" s="49">
        <f>$O$29+$P$33+$O$36+$P$40+$P$45+$O$49</f>
        <v>4</v>
      </c>
      <c r="C44" s="49">
        <f>IF($L$29="",0,$L$29)+IF($M$33="",0,$M$33)+IF($L$36="",0,$L$36)+IF($M$40="",0,$M$40)+IF($M$45="",0,$M$45)+IF($L$49="",0,$L$49)</f>
        <v>7</v>
      </c>
      <c r="D44" s="49">
        <f>IF($M$29="",0,$M$29)+IF($L$33="",0,$L$33)+IF($M$36="",0,$M$36)+IF($L$40="",0,$L$40)+IF($L$45="",0,$L$45)+IF($M$49="",0,$M$49)</f>
        <v>16</v>
      </c>
      <c r="E44" s="49">
        <f>C44-D44</f>
        <v>-9</v>
      </c>
      <c r="F44" s="48">
        <f>+'1° GIORNATA'!$K$48+'2° GIORNATA'!$M$48+'3° GIORNATA'!$B$48+'4° GIORNATA'!$D$48+'5° GIORNATA'!$M$48+'6° GIORNATA'!$K$48</f>
        <v>283</v>
      </c>
      <c r="G44" s="21"/>
      <c r="H44" s="21"/>
      <c r="J44" t="str">
        <f>A32</f>
        <v>EVRIBADI</v>
      </c>
      <c r="K44" t="str">
        <f>A34</f>
        <v>UNAJUNGLACAZO FC</v>
      </c>
      <c r="L44">
        <f>IF('5° GIORNATA'!$B$48=1,"",'5° GIORNATA'!$B$35)</f>
        <v>3</v>
      </c>
      <c r="M44">
        <f>IF('5° GIORNATA'!$D$48=0,"",'5° GIORNATA'!$D$35)</f>
        <v>4</v>
      </c>
      <c r="N44">
        <v>4</v>
      </c>
      <c r="O44">
        <f>IF(L44="",0,IF(L44&gt;M44,3,IF(L44=M44,1,0)))</f>
        <v>0</v>
      </c>
      <c r="P44">
        <f>IF(M44="",0,IF(M44&gt;L44,3,IF(M44=L44,1,0)))</f>
        <v>3</v>
      </c>
      <c r="R44" s="23"/>
    </row>
    <row r="45" spans="1:18">
      <c r="A45" s="20"/>
      <c r="B45" s="37"/>
      <c r="C45" s="37"/>
      <c r="D45" s="37"/>
      <c r="E45" s="37"/>
      <c r="F45" s="37"/>
      <c r="J45" t="str">
        <f>A33</f>
        <v>AC CONTE</v>
      </c>
      <c r="K45" t="str">
        <f>A31</f>
        <v>CS RIPOSA</v>
      </c>
      <c r="L45">
        <f>IF('5° GIORNATA'!$K$48=1,"",'5° GIORNATA'!$K$35)</f>
        <v>3</v>
      </c>
      <c r="M45">
        <f>IF('5° GIORNATA'!$M$48=0,"",'5° GIORNATA'!$M$35)</f>
        <v>0</v>
      </c>
      <c r="O45">
        <f>IF(L45="",0,IF(L45&gt;M45,3,IF(L45=M45,1,0)))</f>
        <v>3</v>
      </c>
      <c r="P45">
        <f>IF(M45="",0,IF(M45&gt;L45,3,IF(M45=L45,1,0)))</f>
        <v>0</v>
      </c>
      <c r="R45" s="23"/>
    </row>
    <row r="46" spans="1:18">
      <c r="R46" s="23"/>
    </row>
    <row r="47" spans="1:18">
      <c r="J47" s="4" t="s">
        <v>134</v>
      </c>
      <c r="R47" s="23"/>
    </row>
    <row r="48" spans="1:18">
      <c r="J48" t="str">
        <f>A34</f>
        <v>UNAJUNGLACAZO FC</v>
      </c>
      <c r="K48" t="str">
        <f>A33</f>
        <v>AC CONTE</v>
      </c>
      <c r="L48">
        <f>IF('6° GIORNATA'!$B$48=1,"",'6° GIORNATA'!$B$35)</f>
        <v>1</v>
      </c>
      <c r="M48">
        <f>IF('6° GIORNATA'!$D$48=0,"",'6° GIORNATA'!$D$35)</f>
        <v>5</v>
      </c>
      <c r="O48">
        <f>IF(L48="",0,IF(L48&gt;M48,3,IF(L48=M48,1,0)))</f>
        <v>0</v>
      </c>
      <c r="P48">
        <f>IF(M48="",0,IF(M48&gt;L48,3,IF(M48=L48,1,0)))</f>
        <v>3</v>
      </c>
      <c r="R48" s="23"/>
    </row>
    <row r="49" spans="1:18">
      <c r="J49" t="str">
        <f>A31</f>
        <v>CS RIPOSA</v>
      </c>
      <c r="K49" t="str">
        <f>A32</f>
        <v>EVRIBADI</v>
      </c>
      <c r="L49" t="str">
        <f>IF('6° GIORNATA'!$K$48=1,"",'6° GIORNATA'!$K$35)</f>
        <v/>
      </c>
      <c r="M49">
        <f>IF('6° GIORNATA'!$M$48=0,"",'6° GIORNATA'!$M$35)</f>
        <v>0</v>
      </c>
      <c r="O49">
        <f>IF(L49="",0,IF(L49&gt;M49,3,IF(L49=M49,1,0)))</f>
        <v>0</v>
      </c>
      <c r="P49">
        <f>IF(M49="",0,IF(M49&gt;L49,3,IF(M49=L49,1,0)))</f>
        <v>0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A59</f>
        <v>IBRADIPOSI</v>
      </c>
      <c r="K54" t="str">
        <f>A58</f>
        <v>SCARSENAL</v>
      </c>
      <c r="L54">
        <f>IF('1° GIORNATA'!$B$76=1,"",'1° GIORNATA'!$B$63)</f>
        <v>3</v>
      </c>
      <c r="M54">
        <f>IF('1° GIORNATA'!$D$76=0,"",'1° GIORNATA'!$D$63)</f>
        <v>3</v>
      </c>
      <c r="O54">
        <f>IF(L54="",0,IF(L54&gt;M54,3,IF(L54=M54,1,0)))</f>
        <v>1</v>
      </c>
      <c r="P54">
        <f>IF(M54="",0,IF(M54&gt;L54,3,IF(M54=L54,1,0)))</f>
        <v>1</v>
      </c>
      <c r="R54" s="23"/>
    </row>
    <row r="55" spans="1:18" ht="15">
      <c r="A55" s="29" t="s">
        <v>42</v>
      </c>
      <c r="J55" t="str">
        <f>A57</f>
        <v>MARCELLONA</v>
      </c>
      <c r="K55" t="str">
        <f>A60</f>
        <v>AC DENTI</v>
      </c>
      <c r="L55">
        <f>IF('1° GIORNATA'!$K$76=1,"",'1° GIORNATA'!$K$63)</f>
        <v>2</v>
      </c>
      <c r="M55">
        <f>IF('1° GIORNATA'!$M$76=0,"",'1° GIORNATA'!$M$63)</f>
        <v>3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60</v>
      </c>
      <c r="B57" t="s">
        <v>40</v>
      </c>
      <c r="J57" s="4" t="s">
        <v>11</v>
      </c>
      <c r="R57" s="23"/>
    </row>
    <row r="58" spans="1:18">
      <c r="A58" t="s">
        <v>52</v>
      </c>
      <c r="B58" t="s">
        <v>168</v>
      </c>
      <c r="J58" t="str">
        <f>A60</f>
        <v>AC DENTI</v>
      </c>
      <c r="K58" t="str">
        <f>A59</f>
        <v>IBRADIPOSI</v>
      </c>
      <c r="L58">
        <f>IF('2° GIORNATA'!$B$76=1,"",'2° GIORNATA'!$B$63)</f>
        <v>2</v>
      </c>
      <c r="M58">
        <f>IF('2° GIORNATA'!$D$76=0,"",'2° GIORNATA'!$D$63)</f>
        <v>5</v>
      </c>
      <c r="O58">
        <f>IF(L58="",0,IF(L58&gt;M58,3,IF(L58=M58,1,0)))</f>
        <v>0</v>
      </c>
      <c r="P58">
        <f>IF(M58="",0,IF(M58&gt;L58,3,IF(M58=L58,1,0)))</f>
        <v>3</v>
      </c>
      <c r="R58" s="23"/>
    </row>
    <row r="59" spans="1:18">
      <c r="A59" t="s">
        <v>431</v>
      </c>
      <c r="B59" t="s">
        <v>57</v>
      </c>
      <c r="J59" t="str">
        <f>A58</f>
        <v>SCARSENAL</v>
      </c>
      <c r="K59" t="str">
        <f>A57</f>
        <v>MARCELLONA</v>
      </c>
      <c r="L59">
        <f>IF('2° GIORNATA'!$K$76=1,"",'2° GIORNATA'!$K$63)</f>
        <v>2</v>
      </c>
      <c r="M59">
        <f>IF('2° GIORNATA'!$M$76=0,"",'2° GIORNATA'!$M$63)</f>
        <v>3</v>
      </c>
      <c r="O59">
        <f>IF(L59="",0,IF(L59&gt;M59,3,IF(L59=M59,1,0)))</f>
        <v>0</v>
      </c>
      <c r="P59">
        <f>IF(M59="",0,IF(M59&gt;L59,3,IF(M59=L59,1,0)))</f>
        <v>3</v>
      </c>
      <c r="R59" s="23"/>
    </row>
    <row r="60" spans="1:18">
      <c r="A60" t="s">
        <v>49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A60</f>
        <v>AC DENTI</v>
      </c>
      <c r="K62" t="str">
        <f>A58</f>
        <v>SCARSENAL</v>
      </c>
      <c r="L62">
        <f>IF('3° GIORNATA'!$B$76=1,"",'3° GIORNATA'!$B$63)</f>
        <v>2</v>
      </c>
      <c r="M62">
        <f>IF('3° GIORNATA'!$D$76=0,"",'3° GIORNATA'!$D$63)</f>
        <v>5</v>
      </c>
      <c r="O62">
        <f>IF(L62="",0,IF(L62&gt;M62,3,IF(L62=M62,1,0)))</f>
        <v>0</v>
      </c>
      <c r="P62">
        <f>IF(M62="",0,IF(M62&gt;L62,3,IF(M62=L62,1,0)))</f>
        <v>3</v>
      </c>
      <c r="R62" s="23"/>
    </row>
    <row r="63" spans="1:18">
      <c r="J63" t="str">
        <f>A57</f>
        <v>MARCELLONA</v>
      </c>
      <c r="K63" t="str">
        <f>A59</f>
        <v>IBRADIPOSI</v>
      </c>
      <c r="L63">
        <f>IF('3° GIORNATA'!$K$76=1,"",'3° GIORNATA'!$K$63)</f>
        <v>3</v>
      </c>
      <c r="M63">
        <f>IF('3° GIORNATA'!$M$76=0,"",'3° GIORNATA'!$M$63)</f>
        <v>0</v>
      </c>
      <c r="O63">
        <f>IF(L63="",0,IF(L63&gt;M63,3,IF(L63=M63,1,0)))</f>
        <v>3</v>
      </c>
      <c r="P63">
        <f>IF(M63="",0,IF(M63&gt;L63,3,IF(M63=L63,1,0)))</f>
        <v>0</v>
      </c>
      <c r="R63" s="23"/>
    </row>
    <row r="64" spans="1:18" ht="15">
      <c r="A64" s="29" t="s">
        <v>41</v>
      </c>
      <c r="R64" s="23"/>
    </row>
    <row r="65" spans="1:18">
      <c r="J65" s="4" t="s">
        <v>29</v>
      </c>
      <c r="R65" s="23"/>
    </row>
    <row r="66" spans="1:18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A59</f>
        <v>IBRADIPOSI</v>
      </c>
      <c r="K66" t="str">
        <f>A57</f>
        <v>MARCELLONA</v>
      </c>
      <c r="L66">
        <f>IF('4° GIORNATA'!$B$78=1,"",'4° GIORNATA'!$B$65)</f>
        <v>1</v>
      </c>
      <c r="M66">
        <f>IF('4° GIORNATA'!$D$78=0,"",'4° GIORNATA'!$D$65)</f>
        <v>1</v>
      </c>
      <c r="O66">
        <f>IF(L66="",0,IF(L66&gt;M66,3,IF(L66=M66,1,0)))</f>
        <v>1</v>
      </c>
      <c r="P66">
        <f>IF(M66="",0,IF(M66&gt;L66,3,IF(M66=L66,1,0)))</f>
        <v>1</v>
      </c>
      <c r="R66" s="23"/>
    </row>
    <row r="67" spans="1:18" ht="15" thickBot="1">
      <c r="A67" s="48" t="s">
        <v>52</v>
      </c>
      <c r="B67" s="49">
        <f>$P$54+$O$59+$P$62+$O$67+$O$71+$P$75</f>
        <v>13</v>
      </c>
      <c r="C67" s="49">
        <f>IF($M$54="",0,$M$54)+IF($L$59="",0,$L$59)+IF($M$62="",0,$M$62)+IF($L$67="",0,$L$67)+IF($L$71="",0,$L$71)+IF($M$75="",0,$M$75)</f>
        <v>22</v>
      </c>
      <c r="D67" s="49">
        <f>IF($L$54="",0,$L$54)+IF($M$59="",0,$M$59)+IF($L$62="",0,$L$62)+IF($M$67="",0,$M$67)+IF($M$71="",0,$M$71)+IF($L$75="",0,$L$75)</f>
        <v>9</v>
      </c>
      <c r="E67" s="49">
        <f>C67-D67</f>
        <v>13</v>
      </c>
      <c r="F67" s="49">
        <f>+'1° GIORNATA'!D76+'2° GIORNATA'!K76+'3° GIORNATA'!D76+'4° GIORNATA'!K78+'5° GIORNATA'!K76+'6° GIORNATA'!M76</f>
        <v>467.5</v>
      </c>
      <c r="G67" s="4" t="s">
        <v>136</v>
      </c>
      <c r="H67" s="4"/>
      <c r="J67" t="str">
        <f>A58</f>
        <v>SCARSENAL</v>
      </c>
      <c r="K67" t="str">
        <f>A60</f>
        <v>AC DENTI</v>
      </c>
      <c r="L67">
        <f>IF('4° GIORNATA'!$K$78=1,"",'4° GIORNATA'!$K$65)</f>
        <v>5</v>
      </c>
      <c r="M67">
        <f>IF('4° GIORNATA'!$M$78=0,"",'4° GIORNATA'!$M$65)</f>
        <v>0</v>
      </c>
      <c r="N67">
        <v>1</v>
      </c>
      <c r="O67">
        <f>IF(L67="",0,IF(L67&gt;M67,3,IF(L67=M67,1,0)))</f>
        <v>3</v>
      </c>
      <c r="P67">
        <f>IF(M67="",0,IF(M67&gt;L67,3,IF(M67=L67,1,0)))</f>
        <v>0</v>
      </c>
      <c r="Q67" s="6"/>
      <c r="R67" s="23"/>
    </row>
    <row r="68" spans="1:18" ht="15" thickBot="1">
      <c r="A68" s="48" t="s">
        <v>60</v>
      </c>
      <c r="B68" s="49">
        <f>$O$55+$P$59+$O$63+$P$66+$P$70+$O$75</f>
        <v>8</v>
      </c>
      <c r="C68" s="49">
        <f>IF($L$55="",0,$L$55)+IF($M$59="",0,$M$59)+IF($L$63="",0,$L$63)+IF($M$66="",0,$M$66)+IF($M$70="",0,$M$70)+IF($L$75="",0,$L$75)</f>
        <v>14</v>
      </c>
      <c r="D68" s="49">
        <f>IF($M$55="",0,$M$55)+IF($L$59="",0,$L$59)+IF($M$63="",0,$M$63)+IF($L$66="",0,$L$66)+IF($L$70="",0,$L$70)+IF($M$75="",0,$M$75)</f>
        <v>14</v>
      </c>
      <c r="E68" s="49">
        <f>C68-D68</f>
        <v>0</v>
      </c>
      <c r="F68" s="49">
        <f>+'1° GIORNATA'!K76+'2° GIORNATA'!M76+'3° GIORNATA'!K76+'4° GIORNATA'!D78+'5° GIORNATA'!D76+'6° GIORNATA'!K76</f>
        <v>439.5</v>
      </c>
      <c r="G68" s="4" t="s">
        <v>137</v>
      </c>
      <c r="H68" s="4"/>
      <c r="N68">
        <v>2</v>
      </c>
      <c r="R68" s="23"/>
    </row>
    <row r="69" spans="1:18" ht="15" thickBot="1">
      <c r="A69" s="48" t="s">
        <v>431</v>
      </c>
      <c r="B69" s="49">
        <f>$O$54+$P$58+$P$63+$O$66+$P$71+$O$74</f>
        <v>6</v>
      </c>
      <c r="C69" s="49">
        <f>IF($L$54="",0,$L$54)+IF($M$58="",0,$M$58)+IF($M$63="",0,$M$63)+IF($L$66="",0,$L$66)+IF($M$71="",0,$M$71)+IF($L$74="",0,$L$74)</f>
        <v>9</v>
      </c>
      <c r="D69" s="49">
        <f>IF($M$54="",0,$M$54)+IF($L$58="",0,$L$58)+IF($L$63="",0,$L$63)+IF($M$66="",0,$M$66)+IF($L$71="",0,$L$71)+IF($M$74="",0,$M$74)</f>
        <v>12</v>
      </c>
      <c r="E69" s="49">
        <f>C69-D69</f>
        <v>-3</v>
      </c>
      <c r="F69" s="49">
        <f>+'1° GIORNATA'!B76+'2° GIORNATA'!D76+'3° GIORNATA'!M76+'4° GIORNATA'!B78+'5° GIORNATA'!M76+'6° GIORNATA'!B76</f>
        <v>402.5</v>
      </c>
      <c r="G69" s="4"/>
      <c r="H69" s="4"/>
      <c r="J69" s="4" t="s">
        <v>30</v>
      </c>
      <c r="N69">
        <v>3</v>
      </c>
      <c r="R69" s="23"/>
    </row>
    <row r="70" spans="1:18" ht="15" thickBot="1">
      <c r="A70" s="48" t="s">
        <v>49</v>
      </c>
      <c r="B70" s="49">
        <f>$P$55+$O$58+$O$62+$P$67+$O$70+$P$74</f>
        <v>5</v>
      </c>
      <c r="C70" s="49">
        <f>IF($M$55="",0,$M$55)+IF($L$58="",0,$L$58)+IF($L$62="",0,$L$62)+IF($M$67="",0,$M$67)+IF($L$70="",0,$L$70)+IF($M$74="",0,$M$74)</f>
        <v>11</v>
      </c>
      <c r="D70" s="49">
        <f>IF($L$55="",0,$L$55)+IF($M$58="",0,$M$58)+IF($M$62="",0,$M$62)+IF($L$67="",0,$L$67)+IF($M$70="",0,$M$70)+IF($L$74="",0,$L$74)</f>
        <v>21</v>
      </c>
      <c r="E70" s="49">
        <f>C70-D70</f>
        <v>-10</v>
      </c>
      <c r="F70" s="49">
        <f>+'1° GIORNATA'!M76+'2° GIORNATA'!B76+'3° GIORNATA'!B76+'4° GIORNATA'!M78+'5° GIORNATA'!B76+'6° GIORNATA'!D76</f>
        <v>416.5</v>
      </c>
      <c r="G70" s="21"/>
      <c r="H70" s="21"/>
      <c r="J70" t="str">
        <f>A60</f>
        <v>AC DENTI</v>
      </c>
      <c r="K70" t="str">
        <f>A57</f>
        <v>MARCELLONA</v>
      </c>
      <c r="L70">
        <f>IF('5° GIORNATA'!$B$76=1,"",'5° GIORNATA'!$B$63)</f>
        <v>4</v>
      </c>
      <c r="M70">
        <f>IF('5° GIORNATA'!$D$76=0,"",'5° GIORNATA'!$D$63)</f>
        <v>4</v>
      </c>
      <c r="N70">
        <v>4</v>
      </c>
      <c r="O70">
        <f>IF(L70="",0,IF(L70&gt;M70,3,IF(L70=M70,1,0)))</f>
        <v>1</v>
      </c>
      <c r="P70">
        <f>IF(M70="",0,IF(M70&gt;L70,3,IF(M70=L70,1,0)))</f>
        <v>1</v>
      </c>
      <c r="R70" s="23"/>
    </row>
    <row r="71" spans="1:18">
      <c r="A71" s="20"/>
      <c r="B71" s="37"/>
      <c r="C71" s="37"/>
      <c r="D71" s="37"/>
      <c r="E71" s="37"/>
      <c r="F71" s="37"/>
      <c r="J71" t="str">
        <f>A58</f>
        <v>SCARSENAL</v>
      </c>
      <c r="K71" t="str">
        <f>A59</f>
        <v>IBRADIPOSI</v>
      </c>
      <c r="L71">
        <f>IF('5° GIORNATA'!$K$76=1,"",'5° GIORNATA'!$K$63)</f>
        <v>3</v>
      </c>
      <c r="M71">
        <f>IF('5° GIORNATA'!$M$76=0,"",'5° GIORNATA'!$M$63)</f>
        <v>0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18">
      <c r="R72" s="23"/>
    </row>
    <row r="73" spans="1:18">
      <c r="J73" s="4" t="s">
        <v>134</v>
      </c>
      <c r="R73" s="23"/>
    </row>
    <row r="74" spans="1:18">
      <c r="J74" t="str">
        <f>A59</f>
        <v>IBRADIPOSI</v>
      </c>
      <c r="K74" t="str">
        <f>A60</f>
        <v>AC DENTI</v>
      </c>
      <c r="L74">
        <f>IF('6° GIORNATA'!$B$76=1,"",'6° GIORNATA'!$B$63)</f>
        <v>0</v>
      </c>
      <c r="M74">
        <f>IF('6° GIORNATA'!$D$76=0,"",'6° GIORNATA'!$D$63)</f>
        <v>0</v>
      </c>
      <c r="O74">
        <f>IF(L74="",0,IF(L74&gt;M74,3,IF(L74=M74,1,0)))</f>
        <v>1</v>
      </c>
      <c r="P74">
        <f>IF(M74="",0,IF(M74&gt;L74,3,IF(M74=L74,1,0)))</f>
        <v>1</v>
      </c>
      <c r="R74" s="23"/>
    </row>
    <row r="75" spans="1:18">
      <c r="J75" t="str">
        <f>A57</f>
        <v>MARCELLONA</v>
      </c>
      <c r="K75" t="str">
        <f>A58</f>
        <v>SCARSENAL</v>
      </c>
      <c r="L75">
        <f>IF('6° GIORNATA'!$K$76=1,"",'6° GIORNATA'!$K$63)</f>
        <v>1</v>
      </c>
      <c r="M75">
        <f>IF('6° GIORNATA'!$M$76=0,"",'6° GIORNATA'!$M$63)</f>
        <v>4</v>
      </c>
      <c r="O75">
        <f>IF(L75="",0,IF(L75&gt;M75,3,IF(L75=M75,1,0)))</f>
        <v>0</v>
      </c>
      <c r="P75">
        <f>IF(M75="",0,IF(M75&gt;L75,3,IF(M75=L75,1,0)))</f>
        <v>3</v>
      </c>
      <c r="R75" s="23"/>
    </row>
    <row r="76" spans="1:18">
      <c r="R76" s="23"/>
    </row>
    <row r="77" spans="1:18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18">
      <c r="R78" s="23"/>
    </row>
    <row r="79" spans="1:18" ht="18">
      <c r="A79" s="11" t="s">
        <v>428</v>
      </c>
      <c r="J79" s="4" t="s">
        <v>10</v>
      </c>
      <c r="R79" s="23"/>
    </row>
    <row r="80" spans="1:18">
      <c r="J80" t="s">
        <v>449</v>
      </c>
      <c r="K80" t="str">
        <f>A83</f>
        <v>FLYBEARD</v>
      </c>
      <c r="L80">
        <f>IF('1° GIORNATA'!$B$104=1,"",'1° GIORNATA'!$B$91)</f>
        <v>1</v>
      </c>
      <c r="M80">
        <f>IF('1° GIORNATA'!$D$104=0,"",'1° GIORNATA'!$D$91)</f>
        <v>1</v>
      </c>
      <c r="O80">
        <f>IF(L80="",0,IF(L80&gt;M80,3,IF(L80=M80,1,0)))</f>
        <v>1</v>
      </c>
      <c r="P80">
        <f>IF(M80="",0,IF(M80&gt;L80,3,IF(M80=L80,1,0)))</f>
        <v>1</v>
      </c>
      <c r="R80" s="23"/>
    </row>
    <row r="81" spans="1:18" ht="15">
      <c r="A81" s="29" t="s">
        <v>42</v>
      </c>
      <c r="J81" t="str">
        <f>A85</f>
        <v>INTERFOGAT</v>
      </c>
      <c r="K81" t="str">
        <f>A86</f>
        <v>CSKA SCINA</v>
      </c>
      <c r="L81">
        <f>IF('1° GIORNATA'!$K$104=1,"",'1° GIORNATA'!$K$91)</f>
        <v>0</v>
      </c>
      <c r="M81">
        <f>IF('1° GIORNATA'!$M$104=0,"",'1° GIORNATA'!$M$91)</f>
        <v>2</v>
      </c>
      <c r="O81">
        <f>IF(L81="",0,IF(L81&gt;M81,3,IF(L81=M81,1,0)))</f>
        <v>0</v>
      </c>
      <c r="P81">
        <f>IF(M81="",0,IF(M81&gt;L81,3,IF(M81=L81,1,0)))</f>
        <v>3</v>
      </c>
      <c r="R81" s="23"/>
    </row>
    <row r="82" spans="1:18">
      <c r="R82" s="23"/>
    </row>
    <row r="83" spans="1:18">
      <c r="A83" t="s">
        <v>59</v>
      </c>
      <c r="B83" t="s">
        <v>40</v>
      </c>
      <c r="J83" s="4" t="s">
        <v>11</v>
      </c>
      <c r="R83" s="23"/>
    </row>
    <row r="84" spans="1:18">
      <c r="A84" t="s">
        <v>432</v>
      </c>
      <c r="B84" t="s">
        <v>168</v>
      </c>
      <c r="J84" t="str">
        <f>A83</f>
        <v>FLYBEARD</v>
      </c>
      <c r="K84" t="str">
        <f>A85</f>
        <v>INTERFOGAT</v>
      </c>
      <c r="L84">
        <f>IF('2° GIORNATA'!$B$104=1,"",'2° GIORNATA'!$B$91)</f>
        <v>1</v>
      </c>
      <c r="M84">
        <f>IF('2° GIORNATA'!$D$104=0,"",'2° GIORNATA'!$D$91)</f>
        <v>1</v>
      </c>
      <c r="O84">
        <f>IF(L84="",0,IF(L84&gt;M84,3,IF(L84=M84,1,0)))</f>
        <v>1</v>
      </c>
      <c r="P84">
        <f>IF(M84="",0,IF(M84&gt;L84,3,IF(M84=L84,1,0)))</f>
        <v>1</v>
      </c>
      <c r="R84" s="23"/>
    </row>
    <row r="85" spans="1:18">
      <c r="A85" t="s">
        <v>53</v>
      </c>
      <c r="B85" t="s">
        <v>57</v>
      </c>
      <c r="J85" t="str">
        <f>A86</f>
        <v>CSKA SCINA</v>
      </c>
      <c r="K85" t="s">
        <v>449</v>
      </c>
      <c r="L85">
        <f>IF('2° GIORNATA'!$K$104=1,"",'2° GIORNATA'!$K$91)</f>
        <v>3</v>
      </c>
      <c r="M85">
        <f>IF('2° GIORNATA'!$M$104=0,"",'2° GIORNATA'!$M$91)</f>
        <v>2</v>
      </c>
      <c r="O85">
        <f>IF(L85="",0,IF(L85&gt;M85,3,IF(L85=M85,1,0)))</f>
        <v>3</v>
      </c>
      <c r="P85">
        <f>IF(M85="",0,IF(M85&gt;L85,3,IF(M85=L85,1,0)))</f>
        <v>0</v>
      </c>
      <c r="R85" s="23"/>
    </row>
    <row r="86" spans="1:18">
      <c r="A86" t="s">
        <v>433</v>
      </c>
      <c r="B86" t="s">
        <v>58</v>
      </c>
      <c r="R86" s="23"/>
    </row>
    <row r="87" spans="1:18">
      <c r="J87" s="4" t="s">
        <v>12</v>
      </c>
      <c r="R87" s="23"/>
    </row>
    <row r="88" spans="1:18">
      <c r="J88" t="s">
        <v>449</v>
      </c>
      <c r="K88" t="str">
        <f>A85</f>
        <v>INTERFOGAT</v>
      </c>
      <c r="L88">
        <f>IF('3° GIORNATA'!$B$104=1,"",'3° GIORNATA'!$B$91)</f>
        <v>0</v>
      </c>
      <c r="M88">
        <f>IF('3° GIORNATA'!$D$104=0,"",'3° GIORNATA'!$D$91)</f>
        <v>2</v>
      </c>
      <c r="O88">
        <f>IF(L88="",0,IF(L88&gt;M88,3,IF(L88=M88,1,0)))</f>
        <v>0</v>
      </c>
      <c r="P88">
        <f>IF(M88="",0,IF(M88&gt;L88,3,IF(M88=L88,1,0)))</f>
        <v>3</v>
      </c>
      <c r="R88" s="23"/>
    </row>
    <row r="89" spans="1:18">
      <c r="J89" t="str">
        <f>A83</f>
        <v>FLYBEARD</v>
      </c>
      <c r="K89" t="str">
        <f>A86</f>
        <v>CSKA SCINA</v>
      </c>
      <c r="L89">
        <f>IF('3° GIORNATA'!$K$104=1,"",'3° GIORNATA'!$K$91)</f>
        <v>1</v>
      </c>
      <c r="M89">
        <f>IF('3° GIORNATA'!$M$104=0,"",'3° GIORNATA'!$M$91)</f>
        <v>3</v>
      </c>
      <c r="O89">
        <f>IF(L89="",0,IF(L89&gt;M89,3,IF(L89=M89,1,0)))</f>
        <v>0</v>
      </c>
      <c r="P89">
        <f>IF(M89="",0,IF(M89&gt;L89,3,IF(M89=L89,1,0)))</f>
        <v>3</v>
      </c>
      <c r="R89" s="23"/>
    </row>
    <row r="90" spans="1:18" ht="15">
      <c r="A90" s="29" t="s">
        <v>41</v>
      </c>
      <c r="R90" s="23"/>
    </row>
    <row r="91" spans="1:18">
      <c r="J91" s="4" t="s">
        <v>29</v>
      </c>
      <c r="R91" s="23"/>
    </row>
    <row r="92" spans="1:18" ht="15" thickBot="1">
      <c r="B92" s="4" t="s">
        <v>6</v>
      </c>
      <c r="C92" s="4" t="s">
        <v>7</v>
      </c>
      <c r="D92" s="4" t="s">
        <v>8</v>
      </c>
      <c r="E92" s="4" t="s">
        <v>9</v>
      </c>
      <c r="F92" s="4" t="s">
        <v>15</v>
      </c>
      <c r="J92" t="str">
        <f>A85</f>
        <v>INTERFOGAT</v>
      </c>
      <c r="K92" t="s">
        <v>449</v>
      </c>
      <c r="L92">
        <f>IF('4° GIORNATA'!$B$106=1,"",'4° GIORNATA'!$B$93)</f>
        <v>0</v>
      </c>
      <c r="M92">
        <f>IF('4° GIORNATA'!$D$106=0,"",'4° GIORNATA'!$D$93)</f>
        <v>5</v>
      </c>
      <c r="O92">
        <f>IF(L92="",0,IF(L92&gt;M92,3,IF(L92=M92,1,0)))</f>
        <v>0</v>
      </c>
      <c r="P92">
        <f>IF(M92="",0,IF(M92&gt;L92,3,IF(M92=L92,1,0)))</f>
        <v>3</v>
      </c>
      <c r="R92" s="23"/>
    </row>
    <row r="93" spans="1:18" ht="15" thickBot="1">
      <c r="A93" s="48" t="s">
        <v>433</v>
      </c>
      <c r="B93" s="49">
        <f>$P$81+$O$85+$P$89+$O$93+$O$96+$P$101</f>
        <v>12</v>
      </c>
      <c r="C93" s="49">
        <f>IF($M$81="",0,$M$81)+IF($L$85="",0,$L$85)+IF($M$89="",0,$M$89)+IF($L$93="",0,$L$93)+IF($L$96="",0,$L$96)+IF($M$101="",0,$M$101)</f>
        <v>11</v>
      </c>
      <c r="D93" s="49">
        <f>IF($L$81="",0,$L$81)+IF($M$85="",0,$M$85)+IF($L$89="",0,$L$89)+IF($M$93="",0,$M$93)+IF($M$96="",0,$M$96)+IF($L$101="",0,$L$101)</f>
        <v>7</v>
      </c>
      <c r="E93" s="49">
        <f>C93-D93</f>
        <v>4</v>
      </c>
      <c r="F93" s="49">
        <f>+'1° GIORNATA'!M104+'2° GIORNATA'!K104+'3° GIORNATA'!M104+'4° GIORNATA'!K106+'5° GIORNATA'!B104+'6° GIORNATA'!M104</f>
        <v>403.5</v>
      </c>
      <c r="G93" s="4" t="s">
        <v>138</v>
      </c>
      <c r="H93" s="4"/>
      <c r="J93" t="str">
        <f>A86</f>
        <v>CSKA SCINA</v>
      </c>
      <c r="K93" t="str">
        <f>A83</f>
        <v>FLYBEARD</v>
      </c>
      <c r="L93">
        <f>IF('4° GIORNATA'!$K$106=1,"",'4° GIORNATA'!$K$93)</f>
        <v>0</v>
      </c>
      <c r="M93">
        <f>IF('4° GIORNATA'!$M$106=0,"",'4° GIORNATA'!$M$93)</f>
        <v>1</v>
      </c>
      <c r="N93">
        <v>1</v>
      </c>
      <c r="O93">
        <f>IF(L93="",0,IF(L93&gt;M93,3,IF(L93=M93,1,0)))</f>
        <v>0</v>
      </c>
      <c r="P93">
        <f>IF(M93="",0,IF(M93&gt;L93,3,IF(M93=L93,1,0)))</f>
        <v>3</v>
      </c>
      <c r="Q93" s="6"/>
      <c r="R93" s="23"/>
    </row>
    <row r="94" spans="1:18" ht="15" thickBot="1">
      <c r="A94" s="48" t="s">
        <v>449</v>
      </c>
      <c r="B94" s="49">
        <f>$O$80+$P$85+$O$88+$P$92+$P$97+$O$101</f>
        <v>10</v>
      </c>
      <c r="C94" s="49">
        <f>IF($L$80="",0,$L$80)+IF($M$85="",0,$M$85)+IF($L$88="",0,$L$88)+IF($M$92="",0,$M$92)+IF($M$97="",0,$M$97)+IF($L$101="",0,$L$101)</f>
        <v>13</v>
      </c>
      <c r="D94" s="49">
        <f>IF($M$80="",0,$M$80)+IF($L$85="",0,$L$85)+IF($M$88="",0,$M$88)+IF($L$92="",0,$L$92)+IF($L$97="",0,$L$97)+IF($M$101="",0,$M$101)</f>
        <v>8</v>
      </c>
      <c r="E94" s="49">
        <f>C94-D94</f>
        <v>5</v>
      </c>
      <c r="F94" s="49">
        <f>+'1° GIORNATA'!B104+'2° GIORNATA'!M104+'3° GIORNATA'!B104+'4° GIORNATA'!D106+'5° GIORNATA'!M104+'6° GIORNATA'!K104</f>
        <v>435.5</v>
      </c>
      <c r="G94" s="4" t="s">
        <v>434</v>
      </c>
      <c r="H94" s="4"/>
      <c r="N94">
        <v>2</v>
      </c>
      <c r="R94" s="23"/>
    </row>
    <row r="95" spans="1:18" ht="15" thickBot="1">
      <c r="A95" s="48" t="s">
        <v>59</v>
      </c>
      <c r="B95" s="49">
        <f>$P$80+$O$84+$O$89+$P$93+$O$97+$P$100</f>
        <v>6</v>
      </c>
      <c r="C95" s="49">
        <f>IF($M$80="",0,$M$80)+IF($L$84="",0,$L$84)+IF($L$89="",0,$L$89)+IF($M$93="",0,$M$93)+IF($L$97="",0,$L$97)+IF($M$100="",0,$M$100)</f>
        <v>9</v>
      </c>
      <c r="D95" s="49">
        <f>IF($L$80="",0,$L$80)+IF($M$84="",0,$M$84)+IF($M$89="",0,$M$89)+IF($L$93="",0,$L$93)+IF($M$97="",0,$M$97)+IF($L$100="",0,$L$100)</f>
        <v>11</v>
      </c>
      <c r="E95" s="49">
        <f>C95-D95</f>
        <v>-2</v>
      </c>
      <c r="F95" s="49">
        <f>+'1° GIORNATA'!D104+'2° GIORNATA'!B104+'3° GIORNATA'!K104+'4° GIORNATA'!M106+'5° GIORNATA'!K104+'6° GIORNATA'!D104</f>
        <v>415</v>
      </c>
      <c r="G95" s="4"/>
      <c r="H95" s="4"/>
      <c r="J95" s="4" t="s">
        <v>30</v>
      </c>
      <c r="N95">
        <v>3</v>
      </c>
      <c r="R95" s="23"/>
    </row>
    <row r="96" spans="1:18" ht="15" thickBot="1">
      <c r="A96" s="48" t="s">
        <v>53</v>
      </c>
      <c r="B96" s="49">
        <f>$O$81+$P$84+$P$88+$O$92+$P$96+$O$100</f>
        <v>5</v>
      </c>
      <c r="C96" s="49">
        <f>IF($L$81="",0,$L$81)+IF($M$84="",0,$M$84)+IF($M$88="",0,$M$88)+IF($L$92="",0,$L$92)+IF($M$96="",0,$M$96)+IF($L$100="",0,$L$100)</f>
        <v>7</v>
      </c>
      <c r="D96" s="49">
        <f>IF($M$81="",0,$M$81)+IF($L$84="",0,$L$84)+IF($L$88="",0,$L$88)+IF($M$92="",0,$M$92)+IF($L$96="",0,$L$96)+IF($M$100="",0,$M$100)</f>
        <v>14</v>
      </c>
      <c r="E96" s="49">
        <f>C96-D96</f>
        <v>-7</v>
      </c>
      <c r="F96" s="49">
        <f>+'1° GIORNATA'!K104+'2° GIORNATA'!D104+'3° GIORNATA'!D104+'4° GIORNATA'!B106+'5° GIORNATA'!D104+'6° GIORNATA'!B104</f>
        <v>410.5</v>
      </c>
      <c r="G96" s="21"/>
      <c r="H96" s="21"/>
      <c r="J96" t="str">
        <f>A86</f>
        <v>CSKA SCINA</v>
      </c>
      <c r="K96" t="str">
        <f>A85</f>
        <v>INTERFOGAT</v>
      </c>
      <c r="L96">
        <f>IF('5° GIORNATA'!$B$104=1,"",'5° GIORNATA'!$B$91)</f>
        <v>3</v>
      </c>
      <c r="M96">
        <f>IF('5° GIORNATA'!$D$104=0,"",'5° GIORNATA'!$D$91)</f>
        <v>1</v>
      </c>
      <c r="N96">
        <v>4</v>
      </c>
      <c r="O96">
        <f>IF(L96="",0,IF(L96&gt;M96,3,IF(L96=M96,1,0)))</f>
        <v>3</v>
      </c>
      <c r="P96">
        <f>IF(M96="",0,IF(M96&gt;L96,3,IF(M96=L96,1,0)))</f>
        <v>0</v>
      </c>
      <c r="R96" s="23"/>
    </row>
    <row r="97" spans="1:19">
      <c r="A97" s="20"/>
      <c r="B97" s="37"/>
      <c r="C97" s="37"/>
      <c r="D97" s="37"/>
      <c r="E97" s="37"/>
      <c r="F97" s="37"/>
      <c r="J97" t="str">
        <f>A83</f>
        <v>FLYBEARD</v>
      </c>
      <c r="K97" t="s">
        <v>449</v>
      </c>
      <c r="L97">
        <f>IF('5° GIORNATA'!$K$104=1,"",'5° GIORNATA'!$K$91)</f>
        <v>2</v>
      </c>
      <c r="M97">
        <f>IF('5° GIORNATA'!$M$104=0,"",'5° GIORNATA'!$M$91)</f>
        <v>3</v>
      </c>
      <c r="O97">
        <f>IF(L97="",0,IF(L97&gt;M97,3,IF(L97=M97,1,0)))</f>
        <v>0</v>
      </c>
      <c r="P97">
        <f>IF(M97="",0,IF(M97&gt;L97,3,IF(M97=L97,1,0)))</f>
        <v>3</v>
      </c>
      <c r="R97" s="23"/>
    </row>
    <row r="98" spans="1:19">
      <c r="R98" s="23"/>
    </row>
    <row r="99" spans="1:19">
      <c r="J99" s="4" t="s">
        <v>134</v>
      </c>
      <c r="R99" s="23"/>
    </row>
    <row r="100" spans="1:19">
      <c r="J100" t="str">
        <f>A85</f>
        <v>INTERFOGAT</v>
      </c>
      <c r="K100" t="str">
        <f>A83</f>
        <v>FLYBEARD</v>
      </c>
      <c r="L100">
        <f>IF('6° GIORNATA'!$B$104=1,"",'6° GIORNATA'!$B$91)</f>
        <v>3</v>
      </c>
      <c r="M100">
        <f>IF('6° GIORNATA'!$D$104=0,"",'6° GIORNATA'!$D$91)</f>
        <v>3</v>
      </c>
      <c r="O100">
        <f>IF(L100="",0,IF(L100&gt;M100,3,IF(L100=M100,1,0)))</f>
        <v>1</v>
      </c>
      <c r="P100">
        <f>IF(M100="",0,IF(M100&gt;L100,3,IF(M100=L100,1,0)))</f>
        <v>1</v>
      </c>
      <c r="R100" s="23"/>
    </row>
    <row r="101" spans="1:19">
      <c r="J101" t="s">
        <v>449</v>
      </c>
      <c r="K101" t="str">
        <f>A86</f>
        <v>CSKA SCINA</v>
      </c>
      <c r="L101">
        <f>IF('6° GIORNATA'!$K$104=1,"",'6° GIORNATA'!$K$91)</f>
        <v>2</v>
      </c>
      <c r="M101">
        <f>IF('6° GIORNATA'!$M$104=0,"",'6° GIORNATA'!$M$91)</f>
        <v>0</v>
      </c>
      <c r="O101">
        <f>IF(L101="",0,IF(L101&gt;M101,3,IF(L101=M101,1,0)))</f>
        <v>3</v>
      </c>
      <c r="P101">
        <f>IF(M101="",0,IF(M101&gt;L101,3,IF(M101=L101,1,0)))</f>
        <v>0</v>
      </c>
      <c r="R101" s="23"/>
    </row>
    <row r="102" spans="1:19">
      <c r="R102" s="23"/>
    </row>
    <row r="103" spans="1:19" ht="15" thickBo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24"/>
    </row>
    <row r="104" spans="1:19">
      <c r="J104" s="6"/>
      <c r="K104" s="6"/>
    </row>
    <row r="105" spans="1:19" ht="19" thickBot="1">
      <c r="A105" s="11" t="s">
        <v>20</v>
      </c>
      <c r="J105" s="6"/>
      <c r="K105" s="6"/>
    </row>
    <row r="106" spans="1:19" ht="15" thickBot="1">
      <c r="E106" s="169" t="s">
        <v>31</v>
      </c>
      <c r="F106" s="169"/>
      <c r="G106" s="169" t="s">
        <v>32</v>
      </c>
      <c r="H106" s="169"/>
      <c r="R106" s="176" t="s">
        <v>161</v>
      </c>
      <c r="S106" s="160"/>
    </row>
    <row r="107" spans="1:19" ht="15" thickBot="1">
      <c r="A107" s="96" t="str">
        <f>A42</f>
        <v>UNAJUNGLACAZO FC</v>
      </c>
      <c r="B107" s="166" t="str">
        <f>A15</f>
        <v>SOLOPISA 1909</v>
      </c>
      <c r="C107" s="166"/>
      <c r="D107" s="166"/>
      <c r="E107" s="51">
        <f>'QUARTI andata'!B5</f>
        <v>6</v>
      </c>
      <c r="F107" s="52">
        <f>'QUARTI andata'!D5</f>
        <v>1</v>
      </c>
      <c r="G107" s="51">
        <f>'QUARTI ritorno'!D5</f>
        <v>2</v>
      </c>
      <c r="H107" s="52">
        <f>'QUARTI ritorno'!B5</f>
        <v>1</v>
      </c>
      <c r="I107" s="4" t="s">
        <v>138</v>
      </c>
      <c r="J107" s="20"/>
      <c r="K107" s="21"/>
      <c r="L107" s="21"/>
      <c r="M107" s="21"/>
      <c r="N107" s="21"/>
      <c r="O107" s="21"/>
      <c r="R107" s="161" t="s">
        <v>52</v>
      </c>
      <c r="S107" s="179">
        <v>159.5</v>
      </c>
    </row>
    <row r="108" spans="1:19" ht="15" thickBot="1">
      <c r="A108" s="96" t="str">
        <f>A94</f>
        <v>CICCIOBUCCIO</v>
      </c>
      <c r="B108" s="166" t="str">
        <f>A67</f>
        <v>SCARSENAL</v>
      </c>
      <c r="C108" s="166"/>
      <c r="D108" s="166"/>
      <c r="E108" s="53">
        <f>'QUARTI andata'!K5</f>
        <v>3</v>
      </c>
      <c r="F108" s="7">
        <f>'QUARTI andata'!M5</f>
        <v>6</v>
      </c>
      <c r="G108" s="51">
        <f>'QUARTI ritorno'!M5</f>
        <v>2</v>
      </c>
      <c r="H108" s="7">
        <f>'QUARTI ritorno'!K5</f>
        <v>4</v>
      </c>
      <c r="I108" s="4" t="s">
        <v>139</v>
      </c>
      <c r="J108" s="20"/>
      <c r="K108" s="37"/>
      <c r="L108" s="37"/>
      <c r="M108" s="170"/>
      <c r="N108" s="170">
        <v>159.5</v>
      </c>
      <c r="O108" s="37"/>
      <c r="R108" s="174" t="s">
        <v>430</v>
      </c>
      <c r="S108" s="178">
        <v>159.5</v>
      </c>
    </row>
    <row r="109" spans="1:19" ht="15" thickBot="1">
      <c r="A109" s="96" t="str">
        <f>A16</f>
        <v>BRIGATA GURREN</v>
      </c>
      <c r="B109" s="166" t="str">
        <f>A41</f>
        <v>AC CONTE</v>
      </c>
      <c r="C109" s="166"/>
      <c r="D109" s="166"/>
      <c r="E109" s="51">
        <f>'QUARTI andata'!B35</f>
        <v>1</v>
      </c>
      <c r="F109" s="52">
        <f>'QUARTI andata'!D35</f>
        <v>5</v>
      </c>
      <c r="G109" s="51">
        <f>'QUARTI ritorno'!D35</f>
        <v>2</v>
      </c>
      <c r="H109" s="52">
        <f>'QUARTI ritorno'!B35</f>
        <v>2</v>
      </c>
      <c r="I109" s="4" t="s">
        <v>21</v>
      </c>
      <c r="J109" s="20"/>
      <c r="K109" s="37"/>
      <c r="L109" s="37"/>
      <c r="M109" s="37"/>
      <c r="N109" s="37"/>
      <c r="O109" s="37"/>
      <c r="R109" s="174" t="s">
        <v>54</v>
      </c>
      <c r="S109" s="178">
        <v>152</v>
      </c>
    </row>
    <row r="110" spans="1:19" ht="15" thickBot="1">
      <c r="A110" s="96" t="str">
        <f>A68</f>
        <v>MARCELLONA</v>
      </c>
      <c r="B110" s="166" t="str">
        <f>A93</f>
        <v>CSKA SCINA</v>
      </c>
      <c r="C110" s="166"/>
      <c r="D110" s="166"/>
      <c r="E110" s="51">
        <f>'QUARTI andata'!K35</f>
        <v>2</v>
      </c>
      <c r="F110" s="52">
        <f>'QUARTI andata'!M35</f>
        <v>2</v>
      </c>
      <c r="G110" s="51">
        <f>'QUARTI ritorno'!M35</f>
        <v>0</v>
      </c>
      <c r="H110" s="52">
        <f>'QUARTI ritorno'!K35</f>
        <v>0</v>
      </c>
      <c r="I110" s="4" t="s">
        <v>22</v>
      </c>
      <c r="J110" s="20"/>
      <c r="K110" s="37"/>
      <c r="L110" s="37"/>
      <c r="M110" s="37"/>
      <c r="N110" s="37"/>
      <c r="O110" s="37"/>
      <c r="R110" s="172" t="s">
        <v>433</v>
      </c>
      <c r="S110" s="180">
        <v>134</v>
      </c>
    </row>
    <row r="111" spans="1:19">
      <c r="J111" s="20"/>
      <c r="K111" s="37"/>
      <c r="L111" s="37"/>
      <c r="M111" s="37"/>
      <c r="N111" s="37"/>
      <c r="O111" s="37"/>
    </row>
    <row r="112" spans="1:19">
      <c r="J112" s="20"/>
      <c r="K112" s="37"/>
      <c r="L112" s="37"/>
      <c r="M112" s="37"/>
      <c r="N112" s="37"/>
      <c r="O112" s="37"/>
    </row>
    <row r="113" spans="1:19" ht="18">
      <c r="A113" s="11" t="s">
        <v>24</v>
      </c>
      <c r="J113" s="20"/>
      <c r="K113" s="37"/>
      <c r="L113" s="37"/>
      <c r="M113" s="37"/>
      <c r="N113" s="37"/>
      <c r="O113" s="37"/>
    </row>
    <row r="114" spans="1:19" ht="15" thickBot="1">
      <c r="E114" s="169" t="s">
        <v>31</v>
      </c>
      <c r="F114" s="169"/>
      <c r="G114" s="169" t="s">
        <v>32</v>
      </c>
      <c r="H114" s="169"/>
      <c r="J114" s="20"/>
      <c r="K114" s="37"/>
      <c r="L114" s="37"/>
      <c r="M114" s="37"/>
      <c r="N114" s="37"/>
      <c r="O114" s="37"/>
    </row>
    <row r="115" spans="1:19" ht="15" thickBot="1">
      <c r="A115" s="14" t="str">
        <f>IF(E107+G107&gt;F107+H107,A107,IF(E107+G107=F107+H107,IF(G107&gt;F107,A107,IF(F107&gt;G107,B107,IF(F107=G107,"rigori"))),B107))</f>
        <v>UNAJUNGLACAZO FC</v>
      </c>
      <c r="B115" s="167" t="str">
        <f>IF(E108+G108&gt;F108+H108,A108,IF(E108+G108=F108+H108,IF(G108&gt;F108,A108,IF(F108&gt;G108,B108,IF(F108=G108,"rigori"))),B108))</f>
        <v>SCARSENAL</v>
      </c>
      <c r="C115" s="167"/>
      <c r="D115" s="168"/>
      <c r="E115" s="51">
        <f>'SEMIFINALE andata'!B5</f>
        <v>5</v>
      </c>
      <c r="F115" s="50">
        <f>'SEMIFINALE andata'!D5</f>
        <v>2</v>
      </c>
      <c r="G115" s="51">
        <f>'SEMIFINALE ritorno'!D5</f>
        <v>0</v>
      </c>
      <c r="H115" s="52">
        <f>'SEMIFINALE ritorno'!B5</f>
        <v>1</v>
      </c>
      <c r="I115" t="s">
        <v>23</v>
      </c>
      <c r="J115" s="20"/>
      <c r="K115" s="20"/>
      <c r="L115" s="20"/>
      <c r="M115" s="20"/>
      <c r="N115" s="20"/>
      <c r="O115" s="20"/>
      <c r="R115" s="159" t="s">
        <v>165</v>
      </c>
      <c r="S115" s="160"/>
    </row>
    <row r="116" spans="1:19" ht="15" thickBot="1">
      <c r="A116" s="14" t="str">
        <f>IF(E109+G109&gt;F109+H109,A109,IF(E109+G109=F109+H109,IF(G109&gt;F109,A109,IF(F109&gt;G109,B109,IF(F109=G109,"rigori"))),B109))</f>
        <v>AC CONTE</v>
      </c>
      <c r="B116" s="167" t="str">
        <f>IF(E110+G110&gt;F110+H110,A110,IF(E110+G110=F110+H110,IF(G110&gt;F110,A110,IF(F110&gt;G110,B110,IF(F110=G110,"rigori"))),B110))</f>
        <v>CSKA SCINA</v>
      </c>
      <c r="C116" s="167"/>
      <c r="D116" s="168"/>
      <c r="E116" s="53">
        <f>'SEMIFINALE andata'!K5</f>
        <v>0</v>
      </c>
      <c r="F116" s="7">
        <f>'SEMIFINALE andata'!M5</f>
        <v>1</v>
      </c>
      <c r="G116" s="51">
        <f>'SEMIFINALE ritorno'!M5</f>
        <v>0</v>
      </c>
      <c r="H116" s="7">
        <f>'SEMIFINALE ritorno'!K5</f>
        <v>1</v>
      </c>
      <c r="I116" t="s">
        <v>25</v>
      </c>
      <c r="R116" s="161" t="s">
        <v>430</v>
      </c>
      <c r="S116" s="162"/>
    </row>
    <row r="117" spans="1:19" ht="16" thickBot="1">
      <c r="A117" s="15"/>
      <c r="B117" s="165"/>
      <c r="C117" s="165"/>
      <c r="D117" s="165"/>
      <c r="E117" s="6"/>
      <c r="F117" s="6"/>
      <c r="G117" s="4"/>
      <c r="H117" s="4"/>
      <c r="R117" s="163" t="s">
        <v>433</v>
      </c>
      <c r="S117" s="164"/>
    </row>
    <row r="118" spans="1:19">
      <c r="A118" s="15"/>
      <c r="B118" s="165"/>
      <c r="C118" s="165"/>
      <c r="D118" s="165"/>
      <c r="E118" s="6"/>
      <c r="F118" s="6"/>
      <c r="G118" s="4"/>
      <c r="H118" s="4"/>
    </row>
    <row r="119" spans="1:19" ht="18">
      <c r="A119" s="11" t="s">
        <v>26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 ht="15" thickBot="1">
      <c r="E120" s="169" t="s">
        <v>31</v>
      </c>
      <c r="F120" s="169"/>
      <c r="G120" s="169" t="s">
        <v>32</v>
      </c>
      <c r="H120" s="169"/>
      <c r="J120" s="6"/>
      <c r="K120" s="6"/>
      <c r="L120" s="6"/>
      <c r="M120" s="6"/>
      <c r="N120" s="6"/>
      <c r="O120" s="6"/>
      <c r="P120" s="6"/>
      <c r="Q120" s="63"/>
      <c r="R120" s="63"/>
      <c r="S120" s="6"/>
    </row>
    <row r="121" spans="1:19" ht="15" thickBot="1">
      <c r="A121" s="14" t="str">
        <f>IF(E115+G115&gt;F115+H115,A115,IF(E115+G115=F115+H115,IF(G115&gt;F115,A115,IF(F115&gt;G115,B115,IF(F115=G115,"rigori"))),B115))</f>
        <v>UNAJUNGLACAZO FC</v>
      </c>
      <c r="B121" s="167" t="str">
        <f>IF(E116+G116&gt;F116+H116,A116,IF(E116+G116=F116+H116,IF(G116&gt;F116,A116,IF(F116&gt;G116,B116,IF(F116=G116,"rigori"))),B116))</f>
        <v>CSKA SCINA</v>
      </c>
      <c r="C121" s="167"/>
      <c r="D121" s="168"/>
      <c r="E121" s="51"/>
      <c r="F121" s="50"/>
      <c r="G121" s="51"/>
      <c r="H121" s="52"/>
      <c r="J121" s="6"/>
      <c r="K121" s="64"/>
      <c r="L121" s="69"/>
      <c r="M121" s="69"/>
      <c r="N121" s="69"/>
      <c r="O121" s="65"/>
      <c r="P121" s="65"/>
      <c r="Q121" s="65"/>
      <c r="R121" s="65"/>
      <c r="S121" s="6"/>
    </row>
    <row r="122" spans="1:19">
      <c r="A122" s="15"/>
      <c r="B122" s="165"/>
      <c r="C122" s="165"/>
      <c r="D122" s="165"/>
      <c r="E122" s="6"/>
      <c r="F122" s="6"/>
      <c r="G122" s="4"/>
      <c r="H122" s="4"/>
      <c r="J122" s="6"/>
      <c r="K122" s="64"/>
      <c r="L122" s="69"/>
      <c r="M122" s="69"/>
      <c r="N122" s="69"/>
      <c r="O122" s="65"/>
      <c r="P122" s="65"/>
      <c r="Q122" s="65"/>
      <c r="R122" s="65"/>
      <c r="S122" s="6"/>
    </row>
    <row r="123" spans="1:19">
      <c r="J123" s="6"/>
      <c r="K123" s="64"/>
      <c r="L123" s="69"/>
      <c r="M123" s="69"/>
      <c r="N123" s="69"/>
      <c r="O123" s="65"/>
      <c r="P123" s="65"/>
      <c r="Q123" s="65"/>
      <c r="R123" s="65"/>
      <c r="S123" s="6"/>
    </row>
    <row r="124" spans="1:19" ht="18">
      <c r="A124" s="11" t="s">
        <v>140</v>
      </c>
      <c r="J124" s="28"/>
      <c r="K124" s="64"/>
      <c r="L124" s="69"/>
      <c r="M124" s="69"/>
      <c r="N124" s="69"/>
      <c r="O124" s="65"/>
      <c r="P124" s="65"/>
      <c r="Q124" s="65"/>
      <c r="R124" s="65"/>
      <c r="S124" s="6"/>
    </row>
    <row r="125" spans="1:19" ht="15" thickBot="1">
      <c r="J125" s="6"/>
      <c r="K125" s="65"/>
      <c r="L125" s="65"/>
      <c r="M125" s="65"/>
      <c r="N125" s="65"/>
      <c r="O125" s="65"/>
      <c r="P125" s="65"/>
      <c r="Q125" s="65"/>
      <c r="R125" s="65"/>
      <c r="S125" s="6"/>
    </row>
    <row r="126" spans="1:19" ht="15" thickBot="1">
      <c r="A126" s="62"/>
      <c r="J126" s="6"/>
      <c r="K126" s="65"/>
      <c r="L126" s="65"/>
      <c r="M126" s="65"/>
      <c r="N126" s="65"/>
      <c r="O126" s="65"/>
      <c r="P126" s="65"/>
      <c r="Q126" s="65"/>
      <c r="R126" s="65"/>
      <c r="S126" s="6"/>
    </row>
    <row r="127" spans="1:19" ht="18">
      <c r="J127" s="6"/>
      <c r="K127" s="66"/>
      <c r="L127" s="65"/>
      <c r="M127" s="65"/>
      <c r="N127" s="65"/>
      <c r="O127" s="65"/>
      <c r="P127" s="65"/>
      <c r="Q127" s="65"/>
      <c r="R127" s="65"/>
      <c r="S127" s="6"/>
    </row>
    <row r="128" spans="1:19">
      <c r="J128" s="6"/>
      <c r="K128" s="65"/>
      <c r="L128" s="65"/>
      <c r="M128" s="65"/>
      <c r="N128" s="65"/>
      <c r="O128" s="70"/>
      <c r="P128" s="70"/>
      <c r="Q128" s="63"/>
      <c r="R128" s="63"/>
      <c r="S128" s="6"/>
    </row>
    <row r="129" spans="10:19">
      <c r="J129" s="6"/>
      <c r="K129" s="67"/>
      <c r="L129" s="71"/>
      <c r="M129" s="71"/>
      <c r="N129" s="71"/>
      <c r="O129" s="65"/>
      <c r="P129" s="65"/>
      <c r="Q129" s="65"/>
      <c r="R129" s="65"/>
      <c r="S129" s="6"/>
    </row>
    <row r="130" spans="10:19">
      <c r="J130" s="6"/>
      <c r="K130" s="67"/>
      <c r="L130" s="71"/>
      <c r="M130" s="71"/>
      <c r="N130" s="71"/>
      <c r="O130" s="65"/>
      <c r="P130" s="65"/>
      <c r="Q130" s="65"/>
      <c r="R130" s="65"/>
      <c r="S130" s="6"/>
    </row>
    <row r="131" spans="10:19">
      <c r="J131" s="6"/>
      <c r="K131" s="67"/>
      <c r="L131" s="71"/>
      <c r="M131" s="71"/>
      <c r="N131" s="71"/>
      <c r="O131" s="65"/>
      <c r="P131" s="65"/>
      <c r="Q131" s="68"/>
      <c r="R131" s="65"/>
      <c r="S131" s="6"/>
    </row>
    <row r="132" spans="10:19">
      <c r="J132" s="6"/>
      <c r="K132" s="67"/>
      <c r="L132" s="71"/>
      <c r="M132" s="71"/>
      <c r="N132" s="71"/>
      <c r="O132" s="65"/>
      <c r="P132" s="65"/>
      <c r="Q132" s="68"/>
      <c r="R132" s="65"/>
      <c r="S132" s="6"/>
    </row>
    <row r="133" spans="10:19" ht="18">
      <c r="J133" s="6"/>
      <c r="K133" s="66"/>
      <c r="L133" s="65"/>
      <c r="M133" s="65"/>
      <c r="N133" s="65"/>
      <c r="O133" s="65"/>
      <c r="P133" s="65"/>
      <c r="Q133" s="65"/>
      <c r="R133" s="65"/>
      <c r="S133" s="6"/>
    </row>
    <row r="134" spans="10:19">
      <c r="J134" s="6"/>
      <c r="K134" s="65"/>
      <c r="L134" s="65"/>
      <c r="M134" s="65"/>
      <c r="N134" s="65"/>
      <c r="O134" s="70"/>
      <c r="P134" s="70"/>
      <c r="Q134" s="63"/>
      <c r="R134" s="63"/>
      <c r="S134" s="6"/>
    </row>
    <row r="135" spans="10:19">
      <c r="J135" s="6"/>
      <c r="K135" s="67"/>
      <c r="L135" s="71"/>
      <c r="M135" s="71"/>
      <c r="N135" s="71"/>
      <c r="O135" s="65"/>
      <c r="P135" s="65"/>
      <c r="Q135" s="65"/>
      <c r="R135" s="65"/>
      <c r="S135" s="6"/>
    </row>
    <row r="136" spans="10:19"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0:19"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0:19"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0:19"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0:19">
      <c r="J140" s="6"/>
      <c r="K140" s="6"/>
      <c r="L140" s="6"/>
      <c r="M140" s="6"/>
      <c r="N140" s="6"/>
      <c r="O140" s="6"/>
      <c r="P140" s="6"/>
      <c r="Q140" s="6"/>
      <c r="R140" s="6"/>
      <c r="S140" s="6"/>
    </row>
  </sheetData>
  <sheetProtection password="F1D1" sheet="1" objects="1" scenarios="1" selectLockedCells="1" selectUnlockedCells="1"/>
  <mergeCells count="35">
    <mergeCell ref="R106:S106"/>
    <mergeCell ref="R108:S108"/>
    <mergeCell ref="R109:S109"/>
    <mergeCell ref="R107:S107"/>
    <mergeCell ref="R110:S110"/>
    <mergeCell ref="H1:I1"/>
    <mergeCell ref="E106:F106"/>
    <mergeCell ref="G106:H106"/>
    <mergeCell ref="E114:F114"/>
    <mergeCell ref="G114:H114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115:S115"/>
    <mergeCell ref="R116:S116"/>
    <mergeCell ref="R117:S117"/>
    <mergeCell ref="B122:D122"/>
    <mergeCell ref="B107:D107"/>
    <mergeCell ref="B108:D108"/>
    <mergeCell ref="B109:D109"/>
    <mergeCell ref="B110:D110"/>
    <mergeCell ref="B115:D115"/>
    <mergeCell ref="B116:D116"/>
    <mergeCell ref="E120:F120"/>
    <mergeCell ref="G120:H120"/>
    <mergeCell ref="B117:D117"/>
    <mergeCell ref="B118:D118"/>
    <mergeCell ref="B121:D121"/>
    <mergeCell ref="M108:N108"/>
  </mergeCells>
  <conditionalFormatting sqref="A19:F19 A15:A18 E15:F18">
    <cfRule type="top10" priority="84" rank="4"/>
  </conditionalFormatting>
  <conditionalFormatting sqref="A41 E67:F67">
    <cfRule type="expression" dxfId="46" priority="83">
      <formula>$N$41&lt;3</formula>
    </cfRule>
  </conditionalFormatting>
  <conditionalFormatting sqref="A42 E68:F68">
    <cfRule type="expression" dxfId="45" priority="82">
      <formula>$N$42&lt;3</formula>
    </cfRule>
  </conditionalFormatting>
  <conditionalFormatting sqref="A43">
    <cfRule type="expression" dxfId="44" priority="81">
      <formula>$N$43&lt;3</formula>
    </cfRule>
  </conditionalFormatting>
  <conditionalFormatting sqref="A44 E70:F70">
    <cfRule type="expression" dxfId="43" priority="80">
      <formula>$N$44&lt;3</formula>
    </cfRule>
  </conditionalFormatting>
  <conditionalFormatting sqref="A15 E15:F15">
    <cfRule type="expression" dxfId="42" priority="79">
      <formula>$N$15&lt;3</formula>
    </cfRule>
  </conditionalFormatting>
  <conditionalFormatting sqref="A16 E16:F16">
    <cfRule type="expression" dxfId="41" priority="78">
      <formula>$N$16&lt;3</formula>
    </cfRule>
  </conditionalFormatting>
  <conditionalFormatting sqref="A17 E17:F17">
    <cfRule type="expression" dxfId="40" priority="77">
      <formula>$N$17&lt;3</formula>
    </cfRule>
  </conditionalFormatting>
  <conditionalFormatting sqref="A18 E18:F18">
    <cfRule type="expression" dxfId="39" priority="76">
      <formula>$N$18&lt;3</formula>
    </cfRule>
  </conditionalFormatting>
  <conditionalFormatting sqref="A67:C67">
    <cfRule type="expression" dxfId="38" priority="75">
      <formula>$N$41&lt;5</formula>
    </cfRule>
  </conditionalFormatting>
  <conditionalFormatting sqref="A68:C68">
    <cfRule type="expression" dxfId="37" priority="74">
      <formula>$N$42&lt;5</formula>
    </cfRule>
  </conditionalFormatting>
  <conditionalFormatting sqref="A69:C69 E69:F69">
    <cfRule type="expression" dxfId="36" priority="73">
      <formula>$N$43&lt;3</formula>
    </cfRule>
  </conditionalFormatting>
  <conditionalFormatting sqref="A70:C70">
    <cfRule type="expression" dxfId="35" priority="72">
      <formula>$N$44&lt;4</formula>
    </cfRule>
  </conditionalFormatting>
  <conditionalFormatting sqref="D67">
    <cfRule type="expression" dxfId="34" priority="71">
      <formula>$N$41&lt;5</formula>
    </cfRule>
  </conditionalFormatting>
  <conditionalFormatting sqref="D68">
    <cfRule type="expression" dxfId="33" priority="70">
      <formula>$N$42&lt;5</formula>
    </cfRule>
  </conditionalFormatting>
  <conditionalFormatting sqref="D69">
    <cfRule type="expression" dxfId="32" priority="69">
      <formula>$N$43&lt;3</formula>
    </cfRule>
  </conditionalFormatting>
  <conditionalFormatting sqref="D70">
    <cfRule type="expression" dxfId="31" priority="68">
      <formula>$N$44&lt;4</formula>
    </cfRule>
  </conditionalFormatting>
  <conditionalFormatting sqref="E41:F44">
    <cfRule type="top10" priority="51" rank="4"/>
  </conditionalFormatting>
  <conditionalFormatting sqref="E41:F41">
    <cfRule type="expression" dxfId="30" priority="50">
      <formula>$N$15&lt;3</formula>
    </cfRule>
  </conditionalFormatting>
  <conditionalFormatting sqref="E42:F42">
    <cfRule type="expression" dxfId="29" priority="49">
      <formula>$N$16&lt;3</formula>
    </cfRule>
  </conditionalFormatting>
  <conditionalFormatting sqref="E43:F43">
    <cfRule type="expression" dxfId="28" priority="48">
      <formula>$N$17&lt;3</formula>
    </cfRule>
  </conditionalFormatting>
  <conditionalFormatting sqref="E44:F44">
    <cfRule type="expression" dxfId="27" priority="47">
      <formula>$N$18&lt;3</formula>
    </cfRule>
  </conditionalFormatting>
  <conditionalFormatting sqref="B41:C41">
    <cfRule type="expression" dxfId="26" priority="38">
      <formula>$N$41&lt;5</formula>
    </cfRule>
  </conditionalFormatting>
  <conditionalFormatting sqref="B42:C42">
    <cfRule type="expression" dxfId="25" priority="37">
      <formula>$N$42&lt;5</formula>
    </cfRule>
  </conditionalFormatting>
  <conditionalFormatting sqref="B43:C43">
    <cfRule type="expression" dxfId="24" priority="36">
      <formula>$N$43&lt;3</formula>
    </cfRule>
  </conditionalFormatting>
  <conditionalFormatting sqref="B44:C44">
    <cfRule type="expression" dxfId="23" priority="35">
      <formula>$N$44&lt;4</formula>
    </cfRule>
  </conditionalFormatting>
  <conditionalFormatting sqref="D41">
    <cfRule type="expression" dxfId="22" priority="34">
      <formula>$N$41&lt;5</formula>
    </cfRule>
  </conditionalFormatting>
  <conditionalFormatting sqref="D42">
    <cfRule type="expression" dxfId="21" priority="33">
      <formula>$N$42&lt;5</formula>
    </cfRule>
  </conditionalFormatting>
  <conditionalFormatting sqref="D43">
    <cfRule type="expression" dxfId="20" priority="32">
      <formula>$N$43&lt;3</formula>
    </cfRule>
  </conditionalFormatting>
  <conditionalFormatting sqref="D44">
    <cfRule type="expression" dxfId="19" priority="31">
      <formula>$N$44&lt;4</formula>
    </cfRule>
  </conditionalFormatting>
  <conditionalFormatting sqref="B15:C15">
    <cfRule type="expression" dxfId="18" priority="30">
      <formula>$N$41&lt;5</formula>
    </cfRule>
  </conditionalFormatting>
  <conditionalFormatting sqref="B16:C16">
    <cfRule type="expression" dxfId="17" priority="29">
      <formula>$N$42&lt;5</formula>
    </cfRule>
  </conditionalFormatting>
  <conditionalFormatting sqref="B17:C17">
    <cfRule type="expression" dxfId="16" priority="28">
      <formula>$N$43&lt;3</formula>
    </cfRule>
  </conditionalFormatting>
  <conditionalFormatting sqref="B18:C18">
    <cfRule type="expression" dxfId="15" priority="27">
      <formula>$N$44&lt;4</formula>
    </cfRule>
  </conditionalFormatting>
  <conditionalFormatting sqref="D15">
    <cfRule type="expression" dxfId="14" priority="26">
      <formula>$N$41&lt;5</formula>
    </cfRule>
  </conditionalFormatting>
  <conditionalFormatting sqref="D16">
    <cfRule type="expression" dxfId="13" priority="25">
      <formula>$N$42&lt;5</formula>
    </cfRule>
  </conditionalFormatting>
  <conditionalFormatting sqref="D17">
    <cfRule type="expression" dxfId="12" priority="24">
      <formula>$N$43&lt;3</formula>
    </cfRule>
  </conditionalFormatting>
  <conditionalFormatting sqref="D18">
    <cfRule type="expression" dxfId="11" priority="23">
      <formula>$N$44&lt;4</formula>
    </cfRule>
  </conditionalFormatting>
  <conditionalFormatting sqref="E93:F93">
    <cfRule type="expression" dxfId="10" priority="22">
      <formula>$N$41&lt;3</formula>
    </cfRule>
  </conditionalFormatting>
  <conditionalFormatting sqref="E94:F94">
    <cfRule type="expression" dxfId="9" priority="21">
      <formula>$N$42&lt;3</formula>
    </cfRule>
  </conditionalFormatting>
  <conditionalFormatting sqref="E96:F96">
    <cfRule type="expression" dxfId="8" priority="20">
      <formula>$N$44&lt;3</formula>
    </cfRule>
  </conditionalFormatting>
  <conditionalFormatting sqref="A93:C93">
    <cfRule type="expression" dxfId="7" priority="19">
      <formula>$N$41&lt;5</formula>
    </cfRule>
  </conditionalFormatting>
  <conditionalFormatting sqref="A94:C94">
    <cfRule type="expression" dxfId="6" priority="18">
      <formula>$N$42&lt;5</formula>
    </cfRule>
  </conditionalFormatting>
  <conditionalFormatting sqref="A95:C95 E95:F95">
    <cfRule type="expression" dxfId="5" priority="17">
      <formula>$N$43&lt;3</formula>
    </cfRule>
  </conditionalFormatting>
  <conditionalFormatting sqref="A96:C96">
    <cfRule type="expression" dxfId="4" priority="16">
      <formula>$N$44&lt;4</formula>
    </cfRule>
  </conditionalFormatting>
  <conditionalFormatting sqref="D93">
    <cfRule type="expression" dxfId="3" priority="15">
      <formula>$N$41&lt;5</formula>
    </cfRule>
  </conditionalFormatting>
  <conditionalFormatting sqref="D94">
    <cfRule type="expression" dxfId="2" priority="14">
      <formula>$N$42&lt;5</formula>
    </cfRule>
  </conditionalFormatting>
  <conditionalFormatting sqref="D95">
    <cfRule type="expression" dxfId="1" priority="13">
      <formula>$N$43&lt;3</formula>
    </cfRule>
  </conditionalFormatting>
  <conditionalFormatting sqref="D96">
    <cfRule type="expression" dxfId="0" priority="12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115"/>
  <sheetViews>
    <sheetView topLeftCell="A79" workbookViewId="0">
      <selection activeCell="C117" sqref="C117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7" ht="15" thickBot="1"/>
    <row r="5" spans="1:17" ht="15" thickBot="1">
      <c r="A5" s="25" t="str">
        <f>+TABELLONE!J2</f>
        <v>MC TOWN</v>
      </c>
      <c r="B5" s="38">
        <f>IF(B18&lt;66,0,IF(B18&lt;70,1,IF(B18&lt;74,2,IF(B18&lt;78,3,IF(B18&lt;82,4,IF(B18&lt;86,5,IF(B18&lt;90,6,IF(B18&lt;94,7,IF(B18&lt;98,8,IF(B18&lt;101,9,10))))))))))</f>
        <v>3</v>
      </c>
      <c r="C5" s="25" t="str">
        <f>+TABELLONE!K2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+TABELLONE!J3</f>
        <v>BRIGATA GURREN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+TABELLONE!K3</f>
        <v>SOLOPISA 1909</v>
      </c>
      <c r="M5" s="38">
        <f>IF(M18&lt;66,0,IF(M18&lt;70,1,IF(M18&lt;74,2,IF(M18&lt;78,3,IF(M18&lt;82,4,IF(M18&lt;86,5,IF(M18&lt;90,6,IF(M18&lt;94,7,IF(M18&lt;98,8,IF(M18&lt;101,9,10))))))))))</f>
        <v>1</v>
      </c>
      <c r="Q5" s="94"/>
    </row>
    <row r="6" spans="1:17">
      <c r="A6" s="8" t="s">
        <v>120</v>
      </c>
      <c r="B6" s="39">
        <v>6</v>
      </c>
      <c r="C6" s="8" t="s">
        <v>188</v>
      </c>
      <c r="D6" s="39">
        <v>3</v>
      </c>
      <c r="F6" s="74"/>
      <c r="G6" s="75"/>
      <c r="J6" s="8" t="s">
        <v>66</v>
      </c>
      <c r="K6" s="39">
        <v>7</v>
      </c>
      <c r="L6" s="8" t="s">
        <v>117</v>
      </c>
      <c r="M6" s="39">
        <v>3</v>
      </c>
      <c r="P6" s="93"/>
      <c r="Q6" s="94"/>
    </row>
    <row r="7" spans="1:17">
      <c r="A7" s="9" t="s">
        <v>149</v>
      </c>
      <c r="B7" s="40">
        <v>6</v>
      </c>
      <c r="C7" s="72" t="s">
        <v>229</v>
      </c>
      <c r="D7" s="73">
        <v>5</v>
      </c>
      <c r="J7" s="9" t="s">
        <v>114</v>
      </c>
      <c r="K7" s="40">
        <v>6</v>
      </c>
      <c r="L7" s="72" t="s">
        <v>455</v>
      </c>
      <c r="M7" s="73">
        <v>5.5</v>
      </c>
      <c r="P7" s="93"/>
      <c r="Q7" s="94"/>
    </row>
    <row r="8" spans="1:17">
      <c r="A8" s="9" t="s">
        <v>349</v>
      </c>
      <c r="B8" s="40">
        <v>6</v>
      </c>
      <c r="C8" s="9" t="s">
        <v>326</v>
      </c>
      <c r="D8" s="40">
        <v>11</v>
      </c>
      <c r="F8" t="s">
        <v>470</v>
      </c>
      <c r="J8" s="9" t="s">
        <v>150</v>
      </c>
      <c r="K8" s="40">
        <v>6.5</v>
      </c>
      <c r="L8" s="9" t="s">
        <v>106</v>
      </c>
      <c r="M8" s="40">
        <v>6.5</v>
      </c>
      <c r="P8" s="93"/>
      <c r="Q8" s="94"/>
    </row>
    <row r="9" spans="1:17">
      <c r="A9" s="9" t="s">
        <v>365</v>
      </c>
      <c r="B9" s="40">
        <v>6.5</v>
      </c>
      <c r="C9" s="9" t="s">
        <v>195</v>
      </c>
      <c r="D9" s="40">
        <v>5.5</v>
      </c>
      <c r="J9" s="9" t="s">
        <v>232</v>
      </c>
      <c r="K9" s="40">
        <v>5</v>
      </c>
      <c r="L9" s="72" t="s">
        <v>426</v>
      </c>
      <c r="M9" s="73">
        <v>4</v>
      </c>
      <c r="P9" s="93"/>
      <c r="Q9" s="94"/>
    </row>
    <row r="10" spans="1:17">
      <c r="A10" s="9" t="s">
        <v>73</v>
      </c>
      <c r="B10" s="32">
        <v>6</v>
      </c>
      <c r="C10" s="9" t="s">
        <v>443</v>
      </c>
      <c r="D10" s="32">
        <v>7</v>
      </c>
      <c r="F10" t="s">
        <v>471</v>
      </c>
      <c r="J10" s="9" t="s">
        <v>441</v>
      </c>
      <c r="K10" s="32">
        <v>7</v>
      </c>
      <c r="L10" s="9" t="s">
        <v>300</v>
      </c>
      <c r="M10" s="32">
        <v>7</v>
      </c>
      <c r="P10" s="93"/>
      <c r="Q10" s="94"/>
    </row>
    <row r="11" spans="1:17">
      <c r="A11" s="72" t="s">
        <v>250</v>
      </c>
      <c r="B11" s="73">
        <v>6</v>
      </c>
      <c r="C11" s="9" t="s">
        <v>101</v>
      </c>
      <c r="D11" s="40">
        <v>5</v>
      </c>
      <c r="F11" t="s">
        <v>472</v>
      </c>
      <c r="J11" s="9" t="s">
        <v>181</v>
      </c>
      <c r="K11" s="40">
        <v>8</v>
      </c>
      <c r="L11" s="9" t="s">
        <v>456</v>
      </c>
      <c r="M11" s="40">
        <v>7</v>
      </c>
      <c r="P11" s="93"/>
      <c r="Q11" s="94"/>
    </row>
    <row r="12" spans="1:17">
      <c r="A12" s="9" t="s">
        <v>178</v>
      </c>
      <c r="B12" s="40">
        <v>5.5</v>
      </c>
      <c r="C12" s="9" t="s">
        <v>261</v>
      </c>
      <c r="D12" s="40">
        <v>6</v>
      </c>
      <c r="F12" t="s">
        <v>473</v>
      </c>
      <c r="J12" s="9" t="s">
        <v>202</v>
      </c>
      <c r="K12" s="40">
        <v>11</v>
      </c>
      <c r="L12" s="9" t="s">
        <v>322</v>
      </c>
      <c r="M12" s="40">
        <v>6</v>
      </c>
      <c r="P12" s="93"/>
      <c r="Q12" s="94"/>
    </row>
    <row r="13" spans="1:17">
      <c r="A13" s="9" t="s">
        <v>335</v>
      </c>
      <c r="B13" s="40">
        <v>9.5</v>
      </c>
      <c r="C13" s="9" t="s">
        <v>104</v>
      </c>
      <c r="D13" s="40">
        <v>4.5</v>
      </c>
      <c r="F13" t="s">
        <v>474</v>
      </c>
      <c r="J13" s="9" t="s">
        <v>401</v>
      </c>
      <c r="K13" s="40">
        <v>6.5</v>
      </c>
      <c r="L13" s="9" t="s">
        <v>212</v>
      </c>
      <c r="M13" s="40">
        <v>5</v>
      </c>
      <c r="P13" s="93"/>
      <c r="Q13" s="94"/>
    </row>
    <row r="14" spans="1:17">
      <c r="A14" s="9" t="s">
        <v>70</v>
      </c>
      <c r="B14" s="40">
        <v>10</v>
      </c>
      <c r="C14" s="9" t="s">
        <v>143</v>
      </c>
      <c r="D14" s="40">
        <v>5</v>
      </c>
      <c r="F14" t="s">
        <v>475</v>
      </c>
      <c r="J14" s="9" t="s">
        <v>174</v>
      </c>
      <c r="K14" s="40">
        <v>6</v>
      </c>
      <c r="L14" s="9" t="s">
        <v>184</v>
      </c>
      <c r="M14" s="40">
        <v>6</v>
      </c>
      <c r="P14" s="93"/>
      <c r="Q14" s="94"/>
    </row>
    <row r="15" spans="1:17">
      <c r="A15" s="9" t="s">
        <v>276</v>
      </c>
      <c r="B15" s="40">
        <v>6.5</v>
      </c>
      <c r="C15" s="9" t="s">
        <v>272</v>
      </c>
      <c r="D15" s="40">
        <v>6.5</v>
      </c>
      <c r="F15" t="s">
        <v>476</v>
      </c>
      <c r="J15" s="9" t="s">
        <v>271</v>
      </c>
      <c r="K15" s="40">
        <v>10</v>
      </c>
      <c r="L15" s="9" t="s">
        <v>457</v>
      </c>
      <c r="M15" s="40">
        <v>6</v>
      </c>
      <c r="P15" s="93"/>
      <c r="Q15" s="94"/>
    </row>
    <row r="16" spans="1:17" ht="15" thickBot="1">
      <c r="A16" s="10" t="s">
        <v>298</v>
      </c>
      <c r="B16" s="41">
        <v>6</v>
      </c>
      <c r="C16" s="10" t="s">
        <v>339</v>
      </c>
      <c r="D16" s="41">
        <v>5.5</v>
      </c>
      <c r="F16" t="s">
        <v>477</v>
      </c>
      <c r="J16" s="10" t="s">
        <v>279</v>
      </c>
      <c r="K16" s="41">
        <v>6</v>
      </c>
      <c r="L16" s="10" t="s">
        <v>458</v>
      </c>
      <c r="M16" s="41">
        <v>10</v>
      </c>
      <c r="P16" s="93"/>
      <c r="Q16" s="94"/>
    </row>
    <row r="17" spans="1:17" ht="15" thickBot="1">
      <c r="A17" s="95" t="s">
        <v>44</v>
      </c>
      <c r="B17" s="38">
        <v>1</v>
      </c>
      <c r="C17" s="44"/>
      <c r="D17" s="38"/>
      <c r="F17" t="s">
        <v>478</v>
      </c>
      <c r="J17" s="95" t="s">
        <v>44</v>
      </c>
      <c r="K17" s="38">
        <v>1</v>
      </c>
      <c r="L17" s="44"/>
      <c r="M17" s="38"/>
      <c r="P17" s="93"/>
      <c r="Q17" s="94"/>
    </row>
    <row r="18" spans="1:17" ht="15" thickBot="1">
      <c r="B18" s="91">
        <f>SUM(B6:B17)</f>
        <v>75</v>
      </c>
      <c r="D18" s="91">
        <f>SUM(D6:D17)</f>
        <v>64</v>
      </c>
      <c r="F18" t="s">
        <v>479</v>
      </c>
      <c r="K18" s="91">
        <f>SUM(K6:K17)</f>
        <v>80</v>
      </c>
      <c r="M18" s="91">
        <f>SUM(M6:M17)</f>
        <v>66</v>
      </c>
    </row>
    <row r="19" spans="1:17" ht="15" thickBot="1">
      <c r="A19" s="34" t="s">
        <v>14</v>
      </c>
      <c r="C19" s="34" t="s">
        <v>14</v>
      </c>
      <c r="F19" t="s">
        <v>480</v>
      </c>
      <c r="J19" s="34" t="s">
        <v>14</v>
      </c>
      <c r="L19" s="34" t="s">
        <v>14</v>
      </c>
    </row>
    <row r="20" spans="1:17">
      <c r="A20" s="104" t="s">
        <v>120</v>
      </c>
      <c r="B20" s="106">
        <f>B6</f>
        <v>6</v>
      </c>
      <c r="C20" s="104" t="s">
        <v>188</v>
      </c>
      <c r="D20" s="106">
        <f>D6</f>
        <v>3</v>
      </c>
      <c r="F20" t="s">
        <v>481</v>
      </c>
      <c r="J20" s="104" t="s">
        <v>66</v>
      </c>
      <c r="K20" s="106">
        <f>K6</f>
        <v>7</v>
      </c>
      <c r="L20" s="104" t="str">
        <f>L6</f>
        <v>JUVENTUS</v>
      </c>
      <c r="M20" s="106">
        <f>M6</f>
        <v>3</v>
      </c>
      <c r="Q20" s="94"/>
    </row>
    <row r="21" spans="1:17">
      <c r="A21" s="105" t="s">
        <v>333</v>
      </c>
      <c r="B21" s="101" t="s">
        <v>469</v>
      </c>
      <c r="C21" s="74" t="s">
        <v>357</v>
      </c>
      <c r="D21" s="75">
        <v>5</v>
      </c>
      <c r="F21" t="s">
        <v>482</v>
      </c>
      <c r="J21" s="105" t="s">
        <v>192</v>
      </c>
      <c r="K21" s="101">
        <v>5.5</v>
      </c>
      <c r="L21" s="74" t="s">
        <v>116</v>
      </c>
      <c r="M21" s="75">
        <v>5.5</v>
      </c>
      <c r="P21" s="93"/>
      <c r="Q21" s="94"/>
    </row>
    <row r="22" spans="1:17">
      <c r="A22" s="74" t="s">
        <v>377</v>
      </c>
      <c r="B22" s="75">
        <v>6</v>
      </c>
      <c r="C22" s="105" t="s">
        <v>414</v>
      </c>
      <c r="D22" s="100" t="s">
        <v>469</v>
      </c>
      <c r="F22" t="s">
        <v>483</v>
      </c>
      <c r="J22" s="105" t="s">
        <v>237</v>
      </c>
      <c r="K22" s="100">
        <v>4.5</v>
      </c>
      <c r="L22" s="74" t="s">
        <v>394</v>
      </c>
      <c r="M22" s="75">
        <v>4</v>
      </c>
      <c r="P22" s="93"/>
      <c r="Q22" s="94"/>
    </row>
    <row r="23" spans="1:17">
      <c r="A23" s="105" t="s">
        <v>436</v>
      </c>
      <c r="B23" s="100">
        <v>6</v>
      </c>
      <c r="C23" s="105" t="s">
        <v>406</v>
      </c>
      <c r="D23" s="100" t="s">
        <v>469</v>
      </c>
      <c r="F23" s="76"/>
      <c r="J23" s="105" t="s">
        <v>415</v>
      </c>
      <c r="K23" s="100">
        <v>5</v>
      </c>
      <c r="L23" s="105" t="s">
        <v>133</v>
      </c>
      <c r="M23" s="100">
        <v>4.5</v>
      </c>
      <c r="P23" s="93"/>
      <c r="Q23" s="94"/>
    </row>
    <row r="24" spans="1:17">
      <c r="A24" s="105" t="s">
        <v>83</v>
      </c>
      <c r="B24" s="108">
        <v>6</v>
      </c>
      <c r="C24" s="105" t="s">
        <v>257</v>
      </c>
      <c r="D24" s="108">
        <v>5</v>
      </c>
      <c r="J24" s="105" t="s">
        <v>371</v>
      </c>
      <c r="K24" s="101">
        <v>6.5</v>
      </c>
      <c r="L24" s="105" t="s">
        <v>379</v>
      </c>
      <c r="M24" s="101" t="s">
        <v>469</v>
      </c>
      <c r="P24" s="93"/>
      <c r="Q24" s="94"/>
    </row>
    <row r="25" spans="1:17">
      <c r="A25" s="105" t="s">
        <v>367</v>
      </c>
      <c r="B25" s="100">
        <v>6.5</v>
      </c>
      <c r="C25" s="105" t="s">
        <v>399</v>
      </c>
      <c r="D25" s="100" t="s">
        <v>469</v>
      </c>
      <c r="J25" s="105" t="s">
        <v>386</v>
      </c>
      <c r="K25" s="100" t="s">
        <v>469</v>
      </c>
      <c r="L25" s="105" t="s">
        <v>245</v>
      </c>
      <c r="M25" s="100" t="s">
        <v>469</v>
      </c>
      <c r="P25" s="93"/>
      <c r="Q25" s="94"/>
    </row>
    <row r="26" spans="1:17">
      <c r="A26" s="105" t="s">
        <v>47</v>
      </c>
      <c r="B26" s="100">
        <v>6.5</v>
      </c>
      <c r="C26" s="105" t="s">
        <v>214</v>
      </c>
      <c r="D26" s="100" t="s">
        <v>469</v>
      </c>
      <c r="F26" s="90"/>
      <c r="J26" s="105" t="s">
        <v>342</v>
      </c>
      <c r="K26" s="100">
        <v>6</v>
      </c>
      <c r="L26" s="105" t="s">
        <v>351</v>
      </c>
      <c r="M26" s="100">
        <v>5.5</v>
      </c>
      <c r="P26" s="93"/>
      <c r="Q26" s="94"/>
    </row>
    <row r="27" spans="1:17">
      <c r="A27" s="105" t="s">
        <v>262</v>
      </c>
      <c r="B27" s="100">
        <v>5</v>
      </c>
      <c r="C27" s="105" t="s">
        <v>290</v>
      </c>
      <c r="D27" s="100">
        <v>7</v>
      </c>
      <c r="J27" s="105" t="s">
        <v>341</v>
      </c>
      <c r="K27" s="100" t="s">
        <v>469</v>
      </c>
      <c r="L27" s="105" t="s">
        <v>266</v>
      </c>
      <c r="M27" s="100" t="s">
        <v>469</v>
      </c>
      <c r="P27" s="93"/>
      <c r="Q27" s="94"/>
    </row>
    <row r="28" spans="1:17">
      <c r="A28" s="105" t="s">
        <v>396</v>
      </c>
      <c r="B28" s="100">
        <v>5.5</v>
      </c>
      <c r="C28" s="105" t="s">
        <v>347</v>
      </c>
      <c r="D28" s="108">
        <v>6</v>
      </c>
      <c r="J28" s="105" t="s">
        <v>109</v>
      </c>
      <c r="K28" s="100">
        <v>9.5</v>
      </c>
      <c r="L28" s="105" t="s">
        <v>459</v>
      </c>
      <c r="M28" s="101">
        <v>5.5</v>
      </c>
      <c r="P28" s="93"/>
      <c r="Q28" s="94"/>
    </row>
    <row r="29" spans="1:17" ht="15" thickBot="1">
      <c r="A29" s="109" t="s">
        <v>144</v>
      </c>
      <c r="B29" s="110" t="s">
        <v>469</v>
      </c>
      <c r="C29" s="109" t="s">
        <v>182</v>
      </c>
      <c r="D29" s="110">
        <v>9.5</v>
      </c>
      <c r="J29" s="109" t="s">
        <v>179</v>
      </c>
      <c r="K29" s="110" t="s">
        <v>469</v>
      </c>
      <c r="L29" s="109" t="s">
        <v>366</v>
      </c>
      <c r="M29" s="110" t="s">
        <v>469</v>
      </c>
      <c r="P29" s="93"/>
      <c r="Q29" s="94"/>
    </row>
    <row r="30" spans="1:17">
      <c r="P30" s="93"/>
    </row>
    <row r="32" spans="1:17" ht="15" thickBot="1"/>
    <row r="33" spans="1:16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6" ht="15" thickBot="1"/>
    <row r="35" spans="1:16" ht="15" thickBot="1">
      <c r="A35" s="25" t="str">
        <f>+TABELLONE!J28</f>
        <v>UNAJUNGLACAZO FC</v>
      </c>
      <c r="B35" s="38">
        <f>IF(B48&lt;66,0,IF(B48&lt;70,1,IF(B48&lt;74,2,IF(B48&lt;78,3,IF(B48&lt;82,4,IF(B48&lt;86,5,IF(B48&lt;90,6,IF(B48&lt;94,7,IF(B48&lt;98,8,IF(B48&lt;101,9,10))))))))))</f>
        <v>3</v>
      </c>
      <c r="C35" s="25" t="str">
        <f>TABELLONE!K28</f>
        <v>EVRIBADI</v>
      </c>
      <c r="D35" s="38">
        <f>IF(D48&lt;66,0,IF(D48&lt;70,1,IF(D48&lt;74,2,IF(D48&lt;78,3,IF(D48&lt;82,4,IF(D48&lt;86,5,IF(D48&lt;90,6,IF(D48&lt;94,7,IF(D48&lt;98,8,IF(D48&lt;101,9,10))))))))))</f>
        <v>2</v>
      </c>
      <c r="F35" s="94"/>
      <c r="H35" s="93"/>
      <c r="J35" s="25" t="str">
        <f>TABELLONE!J29</f>
        <v>CS RIPOSA</v>
      </c>
      <c r="K35" s="38">
        <f>IF(K48&lt;66,0,IF(K48&lt;70,1,IF(K48&lt;74,2,IF(K48&lt;78,3,IF(K48&lt;82,4,IF(K48&lt;86,5,IF(K48&lt;90,6,IF(K48&lt;94,7,IF(K48&lt;98,8,IF(K48&lt;101,9,10))))))))))</f>
        <v>4</v>
      </c>
      <c r="L35" s="25" t="str">
        <f>TABELLONE!K29</f>
        <v>AC CONTE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6">
      <c r="A36" s="8" t="s">
        <v>82</v>
      </c>
      <c r="B36" s="39">
        <v>6</v>
      </c>
      <c r="C36" s="8" t="s">
        <v>227</v>
      </c>
      <c r="D36" s="39">
        <v>6</v>
      </c>
      <c r="F36" s="94"/>
      <c r="H36" s="93"/>
      <c r="I36" s="19"/>
      <c r="J36" s="8" t="s">
        <v>48</v>
      </c>
      <c r="K36" s="39">
        <v>6</v>
      </c>
      <c r="L36" s="8" t="s">
        <v>135</v>
      </c>
      <c r="M36" s="39">
        <v>6.5</v>
      </c>
      <c r="N36" s="19"/>
      <c r="P36" s="93"/>
    </row>
    <row r="37" spans="1:16">
      <c r="A37" s="9" t="s">
        <v>123</v>
      </c>
      <c r="B37" s="40">
        <v>6</v>
      </c>
      <c r="C37" s="9" t="s">
        <v>107</v>
      </c>
      <c r="D37" s="40">
        <v>6.5</v>
      </c>
      <c r="F37" s="94"/>
      <c r="H37" s="93"/>
      <c r="I37" s="19"/>
      <c r="J37" s="72" t="s">
        <v>118</v>
      </c>
      <c r="K37" s="73">
        <v>5</v>
      </c>
      <c r="L37" s="9" t="s">
        <v>148</v>
      </c>
      <c r="M37" s="40">
        <v>6.5</v>
      </c>
      <c r="N37" s="19"/>
      <c r="P37" s="93"/>
    </row>
    <row r="38" spans="1:16">
      <c r="A38" s="9" t="s">
        <v>200</v>
      </c>
      <c r="B38" s="40">
        <v>5.5</v>
      </c>
      <c r="C38" s="9" t="s">
        <v>129</v>
      </c>
      <c r="D38" s="40">
        <v>6</v>
      </c>
      <c r="F38" s="94"/>
      <c r="H38" s="93"/>
      <c r="I38" s="19"/>
      <c r="J38" s="9" t="s">
        <v>219</v>
      </c>
      <c r="K38" s="40">
        <v>4.5</v>
      </c>
      <c r="L38" s="9" t="s">
        <v>160</v>
      </c>
      <c r="M38" s="40">
        <v>6</v>
      </c>
      <c r="N38" s="19"/>
      <c r="P38" s="93"/>
    </row>
    <row r="39" spans="1:16">
      <c r="A39" s="72" t="s">
        <v>328</v>
      </c>
      <c r="B39" s="73">
        <v>6.5</v>
      </c>
      <c r="C39" s="9" t="s">
        <v>391</v>
      </c>
      <c r="D39" s="40">
        <v>6.5</v>
      </c>
      <c r="F39" s="94"/>
      <c r="H39" s="93"/>
      <c r="I39" s="19"/>
      <c r="J39" s="72" t="s">
        <v>450</v>
      </c>
      <c r="K39" s="73">
        <v>6</v>
      </c>
      <c r="L39" s="9" t="s">
        <v>325</v>
      </c>
      <c r="M39" s="40">
        <v>7</v>
      </c>
      <c r="N39" s="19"/>
      <c r="P39" s="93"/>
    </row>
    <row r="40" spans="1:16">
      <c r="A40" s="72" t="s">
        <v>265</v>
      </c>
      <c r="B40" s="73">
        <v>5.5</v>
      </c>
      <c r="C40" s="9" t="s">
        <v>122</v>
      </c>
      <c r="D40" s="32">
        <v>6</v>
      </c>
      <c r="F40" s="94"/>
      <c r="H40" s="93"/>
      <c r="I40" s="19"/>
      <c r="J40" s="9" t="s">
        <v>159</v>
      </c>
      <c r="K40" s="32">
        <v>6.5</v>
      </c>
      <c r="L40" s="9" t="s">
        <v>370</v>
      </c>
      <c r="M40" s="32">
        <v>5</v>
      </c>
      <c r="N40" s="19"/>
      <c r="P40" s="93"/>
    </row>
    <row r="41" spans="1:16">
      <c r="A41" s="9" t="s">
        <v>87</v>
      </c>
      <c r="B41" s="40">
        <v>7</v>
      </c>
      <c r="C41" s="9" t="s">
        <v>246</v>
      </c>
      <c r="D41" s="40">
        <v>6</v>
      </c>
      <c r="F41" s="94"/>
      <c r="H41" s="93"/>
      <c r="I41" s="19"/>
      <c r="J41" s="9" t="s">
        <v>451</v>
      </c>
      <c r="K41" s="40">
        <v>5</v>
      </c>
      <c r="L41" s="72" t="s">
        <v>203</v>
      </c>
      <c r="M41" s="73">
        <v>6.5</v>
      </c>
      <c r="N41" s="19"/>
      <c r="P41" s="93"/>
    </row>
    <row r="42" spans="1:16">
      <c r="A42" s="9" t="s">
        <v>440</v>
      </c>
      <c r="B42" s="40">
        <v>5</v>
      </c>
      <c r="C42" s="9" t="s">
        <v>72</v>
      </c>
      <c r="D42" s="40">
        <v>7.5</v>
      </c>
      <c r="F42" s="94"/>
      <c r="H42" s="93"/>
      <c r="I42" s="19"/>
      <c r="J42" s="9" t="s">
        <v>91</v>
      </c>
      <c r="K42" s="40">
        <v>10.5</v>
      </c>
      <c r="L42" s="9" t="s">
        <v>332</v>
      </c>
      <c r="M42" s="40">
        <v>9.5</v>
      </c>
      <c r="N42" s="19"/>
      <c r="P42" s="93"/>
    </row>
    <row r="43" spans="1:16">
      <c r="A43" s="9" t="s">
        <v>293</v>
      </c>
      <c r="B43" s="40">
        <v>10</v>
      </c>
      <c r="C43" s="9" t="s">
        <v>294</v>
      </c>
      <c r="D43" s="40">
        <v>8</v>
      </c>
      <c r="F43" s="94"/>
      <c r="H43" s="93"/>
      <c r="I43" s="19"/>
      <c r="J43" s="9" t="s">
        <v>102</v>
      </c>
      <c r="K43" s="40">
        <v>6.5</v>
      </c>
      <c r="L43" s="9" t="s">
        <v>354</v>
      </c>
      <c r="M43" s="40">
        <v>6.5</v>
      </c>
      <c r="N43" s="19"/>
      <c r="P43" s="93"/>
    </row>
    <row r="44" spans="1:16">
      <c r="A44" s="72" t="s">
        <v>176</v>
      </c>
      <c r="B44" s="73">
        <v>5</v>
      </c>
      <c r="C44" s="9" t="s">
        <v>64</v>
      </c>
      <c r="D44" s="40">
        <v>10.5</v>
      </c>
      <c r="F44" s="94"/>
      <c r="H44" s="93"/>
      <c r="I44" s="19"/>
      <c r="J44" s="9" t="s">
        <v>62</v>
      </c>
      <c r="K44" s="40">
        <v>14.5</v>
      </c>
      <c r="L44" s="9" t="s">
        <v>247</v>
      </c>
      <c r="M44" s="40">
        <v>6.5</v>
      </c>
      <c r="N44" s="19"/>
      <c r="P44" s="93"/>
    </row>
    <row r="45" spans="1:16">
      <c r="A45" s="9" t="s">
        <v>185</v>
      </c>
      <c r="B45" s="40">
        <v>4.5</v>
      </c>
      <c r="C45" s="72" t="s">
        <v>80</v>
      </c>
      <c r="D45" s="73">
        <v>9.5</v>
      </c>
      <c r="F45" s="94"/>
      <c r="H45" s="93"/>
      <c r="I45" s="19"/>
      <c r="J45" s="9" t="s">
        <v>153</v>
      </c>
      <c r="K45" s="40">
        <v>6</v>
      </c>
      <c r="L45" s="9" t="s">
        <v>163</v>
      </c>
      <c r="M45" s="40">
        <v>10.5</v>
      </c>
      <c r="N45" s="19"/>
      <c r="P45" s="93"/>
    </row>
    <row r="46" spans="1:16" ht="15" thickBot="1">
      <c r="A46" s="10" t="s">
        <v>269</v>
      </c>
      <c r="B46" s="41">
        <v>13</v>
      </c>
      <c r="C46" s="72" t="s">
        <v>111</v>
      </c>
      <c r="D46" s="73">
        <v>0</v>
      </c>
      <c r="F46" s="94"/>
      <c r="H46" s="93"/>
      <c r="I46" s="19"/>
      <c r="J46" s="10" t="s">
        <v>327</v>
      </c>
      <c r="K46" s="41">
        <v>9</v>
      </c>
      <c r="L46" s="10" t="s">
        <v>385</v>
      </c>
      <c r="M46" s="41">
        <v>5</v>
      </c>
      <c r="N46" s="19"/>
      <c r="P46" s="93"/>
    </row>
    <row r="47" spans="1:16" ht="15" thickBot="1">
      <c r="A47" s="95" t="s">
        <v>44</v>
      </c>
      <c r="B47" s="38">
        <v>1</v>
      </c>
      <c r="C47" s="44"/>
      <c r="D47" s="38"/>
      <c r="F47" s="94"/>
      <c r="I47" s="19"/>
      <c r="J47" s="95" t="s">
        <v>44</v>
      </c>
      <c r="K47" s="38">
        <v>1</v>
      </c>
      <c r="L47" s="44"/>
      <c r="M47" s="38"/>
    </row>
    <row r="48" spans="1:16" ht="15" thickBot="1">
      <c r="B48" s="91">
        <f>SUM(B36:B47)</f>
        <v>75</v>
      </c>
      <c r="D48" s="91">
        <f>SUM(D36:D47)</f>
        <v>72.5</v>
      </c>
      <c r="F48" s="94"/>
      <c r="H48" s="93"/>
      <c r="I48" s="19"/>
      <c r="K48" s="91">
        <f>SUM(K36:K47)</f>
        <v>80.5</v>
      </c>
      <c r="M48" s="91">
        <f>SUM(M36:M47)</f>
        <v>75.5</v>
      </c>
      <c r="P48" s="93"/>
    </row>
    <row r="49" spans="1:18" ht="15" thickBot="1">
      <c r="A49" s="34" t="s">
        <v>14</v>
      </c>
      <c r="C49" s="34" t="s">
        <v>14</v>
      </c>
      <c r="F49" s="94"/>
      <c r="H49" s="93"/>
      <c r="I49" s="19"/>
      <c r="J49" s="34" t="s">
        <v>14</v>
      </c>
      <c r="L49" s="34" t="s">
        <v>14</v>
      </c>
      <c r="P49" s="93"/>
    </row>
    <row r="50" spans="1:18">
      <c r="A50" s="104" t="str">
        <f>A36</f>
        <v>REAL MADRID</v>
      </c>
      <c r="B50" s="106">
        <f>B36</f>
        <v>6</v>
      </c>
      <c r="C50" s="104" t="s">
        <v>227</v>
      </c>
      <c r="D50" s="106">
        <f>D36</f>
        <v>6</v>
      </c>
      <c r="F50" s="94"/>
      <c r="H50" s="93"/>
      <c r="I50" s="19"/>
      <c r="J50" s="104" t="str">
        <f>J36</f>
        <v>BAYERN MONACO</v>
      </c>
      <c r="K50" s="106">
        <f>K36</f>
        <v>6</v>
      </c>
      <c r="L50" s="104" t="s">
        <v>135</v>
      </c>
      <c r="M50" s="106">
        <f>M36</f>
        <v>6.5</v>
      </c>
      <c r="P50" s="93"/>
    </row>
    <row r="51" spans="1:18">
      <c r="A51" s="74" t="s">
        <v>402</v>
      </c>
      <c r="B51" s="75">
        <v>6.5</v>
      </c>
      <c r="C51" s="105" t="s">
        <v>124</v>
      </c>
      <c r="D51" s="101" t="s">
        <v>469</v>
      </c>
      <c r="F51" s="94"/>
      <c r="H51" s="93"/>
      <c r="I51" s="19"/>
      <c r="J51" s="74" t="s">
        <v>452</v>
      </c>
      <c r="K51" s="75">
        <v>5</v>
      </c>
      <c r="L51" s="105" t="s">
        <v>323</v>
      </c>
      <c r="M51" s="101">
        <v>6</v>
      </c>
      <c r="P51" s="93"/>
    </row>
    <row r="52" spans="1:18">
      <c r="A52" s="105" t="s">
        <v>221</v>
      </c>
      <c r="B52" s="100">
        <v>5</v>
      </c>
      <c r="C52" s="105" t="s">
        <v>223</v>
      </c>
      <c r="D52" s="100">
        <v>5.5</v>
      </c>
      <c r="F52" s="94"/>
      <c r="H52" s="93"/>
      <c r="I52" s="19"/>
      <c r="J52" s="105" t="s">
        <v>225</v>
      </c>
      <c r="K52" s="100" t="s">
        <v>469</v>
      </c>
      <c r="L52" s="105" t="s">
        <v>368</v>
      </c>
      <c r="M52" s="100">
        <v>5.5</v>
      </c>
      <c r="P52" s="93"/>
    </row>
    <row r="53" spans="1:18">
      <c r="A53" s="105" t="s">
        <v>419</v>
      </c>
      <c r="B53" s="100">
        <v>6.5</v>
      </c>
      <c r="C53" s="105" t="s">
        <v>217</v>
      </c>
      <c r="D53" s="100">
        <v>5.5</v>
      </c>
      <c r="F53" s="94"/>
      <c r="H53" s="93"/>
      <c r="I53" s="19"/>
      <c r="J53" s="74" t="s">
        <v>388</v>
      </c>
      <c r="K53" s="75">
        <v>6</v>
      </c>
      <c r="L53" s="105" t="s">
        <v>224</v>
      </c>
      <c r="M53" s="100">
        <v>6</v>
      </c>
      <c r="P53" s="93"/>
    </row>
    <row r="54" spans="1:18">
      <c r="A54" s="74" t="s">
        <v>307</v>
      </c>
      <c r="B54" s="75">
        <v>5.5</v>
      </c>
      <c r="C54" s="105" t="s">
        <v>305</v>
      </c>
      <c r="D54" s="101">
        <v>6.5</v>
      </c>
      <c r="F54" s="94"/>
      <c r="H54" s="93"/>
      <c r="J54" s="105" t="s">
        <v>453</v>
      </c>
      <c r="K54" s="101" t="s">
        <v>469</v>
      </c>
      <c r="L54" s="105" t="s">
        <v>355</v>
      </c>
      <c r="M54" s="101" t="s">
        <v>469</v>
      </c>
      <c r="P54" s="93"/>
      <c r="R54" s="93"/>
    </row>
    <row r="55" spans="1:18">
      <c r="A55" s="105" t="s">
        <v>190</v>
      </c>
      <c r="B55" s="100" t="s">
        <v>469</v>
      </c>
      <c r="C55" s="105" t="s">
        <v>417</v>
      </c>
      <c r="D55" s="100">
        <v>6</v>
      </c>
      <c r="F55" s="94"/>
      <c r="H55" s="93"/>
      <c r="J55" s="105" t="s">
        <v>201</v>
      </c>
      <c r="K55" s="100" t="s">
        <v>469</v>
      </c>
      <c r="L55" s="74" t="s">
        <v>352</v>
      </c>
      <c r="M55" s="75">
        <v>6.5</v>
      </c>
      <c r="P55" s="93"/>
      <c r="R55" s="93"/>
    </row>
    <row r="56" spans="1:18">
      <c r="A56" s="105" t="s">
        <v>361</v>
      </c>
      <c r="B56" s="100">
        <v>7</v>
      </c>
      <c r="C56" s="105" t="s">
        <v>314</v>
      </c>
      <c r="D56" s="100">
        <v>10.5</v>
      </c>
      <c r="F56" s="94"/>
      <c r="H56" s="93"/>
      <c r="J56" s="105" t="s">
        <v>98</v>
      </c>
      <c r="K56" s="100" t="s">
        <v>469</v>
      </c>
      <c r="L56" s="105" t="s">
        <v>76</v>
      </c>
      <c r="M56" s="100" t="s">
        <v>469</v>
      </c>
      <c r="P56" s="93"/>
      <c r="R56" s="93"/>
    </row>
    <row r="57" spans="1:18">
      <c r="A57" s="74" t="s">
        <v>256</v>
      </c>
      <c r="B57" s="75">
        <v>5</v>
      </c>
      <c r="C57" s="105" t="s">
        <v>454</v>
      </c>
      <c r="D57" s="100" t="s">
        <v>469</v>
      </c>
      <c r="F57" s="94"/>
      <c r="H57" s="93"/>
      <c r="J57" s="105" t="s">
        <v>389</v>
      </c>
      <c r="K57" s="100">
        <v>9.5</v>
      </c>
      <c r="L57" s="105" t="s">
        <v>423</v>
      </c>
      <c r="M57" s="100">
        <v>5.5</v>
      </c>
      <c r="P57" s="93"/>
      <c r="R57" s="93"/>
    </row>
    <row r="58" spans="1:18">
      <c r="A58" s="105" t="s">
        <v>210</v>
      </c>
      <c r="B58" s="100">
        <v>9</v>
      </c>
      <c r="C58" s="74" t="s">
        <v>373</v>
      </c>
      <c r="D58" s="75">
        <v>9.5</v>
      </c>
      <c r="H58" s="93"/>
      <c r="J58" s="105" t="s">
        <v>420</v>
      </c>
      <c r="K58" s="100" t="s">
        <v>469</v>
      </c>
      <c r="L58" s="105" t="s">
        <v>295</v>
      </c>
      <c r="M58" s="101">
        <v>6</v>
      </c>
      <c r="P58" s="93"/>
      <c r="R58" s="93"/>
    </row>
    <row r="59" spans="1:18" ht="15" thickBot="1">
      <c r="A59" s="109" t="s">
        <v>186</v>
      </c>
      <c r="B59" s="110" t="s">
        <v>469</v>
      </c>
      <c r="C59" s="109" t="s">
        <v>405</v>
      </c>
      <c r="D59" s="110" t="s">
        <v>469</v>
      </c>
      <c r="J59" s="109" t="s">
        <v>316</v>
      </c>
      <c r="K59" s="110" t="s">
        <v>469</v>
      </c>
      <c r="L59" s="131" t="s">
        <v>403</v>
      </c>
      <c r="M59" s="110">
        <v>6.5</v>
      </c>
      <c r="P59" s="93"/>
      <c r="R59" s="93"/>
    </row>
    <row r="60" spans="1:18" ht="15" thickBot="1">
      <c r="D60" s="6"/>
      <c r="R60" s="93"/>
    </row>
    <row r="61" spans="1:18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  <c r="R61" s="93"/>
    </row>
    <row r="62" spans="1:18" ht="15" thickBot="1">
      <c r="R62" s="93"/>
    </row>
    <row r="63" spans="1:18" ht="15" thickBot="1">
      <c r="A63" s="25" t="str">
        <f>+TABELLONE!J54</f>
        <v>IBRADIPOSI</v>
      </c>
      <c r="B63" s="38">
        <f>IF(B76&lt;66,0,IF(B76&lt;70,1,IF(B76&lt;74,2,IF(B76&lt;78,3,IF(B76&lt;82,4,IF(B76&lt;86,5,IF(B76&lt;90,6,IF(B76&lt;94,7,IF(B76&lt;98,8,IF(B76&lt;101,9,10))))))))))</f>
        <v>3</v>
      </c>
      <c r="C63" s="25" t="str">
        <f>TABELLONE!K54</f>
        <v>SCARSENAL</v>
      </c>
      <c r="D63" s="38">
        <f>IF(D76&lt;66,0,IF(D76&lt;70,1,IF(D76&lt;74,2,IF(D76&lt;78,3,IF(D76&lt;82,4,IF(D76&lt;86,5,IF(D76&lt;90,6,IF(D76&lt;94,7,IF(D76&lt;98,8,IF(D76&lt;101,9,10))))))))))</f>
        <v>3</v>
      </c>
      <c r="F63" s="94"/>
      <c r="J63" s="25" t="str">
        <f>TABELLONE!J55</f>
        <v>MARCELLONA</v>
      </c>
      <c r="K63" s="38">
        <f>IF(K76&lt;66,0,IF(K76&lt;70,1,IF(K76&lt;74,2,IF(K76&lt;78,3,IF(K76&lt;82,4,IF(K76&lt;86,5,IF(K76&lt;90,6,IF(K76&lt;94,7,IF(K76&lt;98,8,IF(K76&lt;101,9,10))))))))))</f>
        <v>2</v>
      </c>
      <c r="L63" s="25" t="str">
        <f>TABELLONE!K55</f>
        <v>AC DENTI</v>
      </c>
      <c r="M63" s="38">
        <f>IF(M76&lt;66,0,IF(M76&lt;70,1,IF(M76&lt;74,2,IF(M76&lt;78,3,IF(M76&lt;82,4,IF(M76&lt;86,5,IF(M76&lt;90,6,IF(M76&lt;94,7,IF(M76&lt;98,8,IF(M76&lt;101,9,10))))))))))</f>
        <v>3</v>
      </c>
      <c r="R63" s="93"/>
    </row>
    <row r="64" spans="1:18">
      <c r="A64" s="9" t="s">
        <v>194</v>
      </c>
      <c r="B64" s="39">
        <v>5</v>
      </c>
      <c r="C64" s="8" t="s">
        <v>444</v>
      </c>
      <c r="D64" s="39">
        <v>6</v>
      </c>
      <c r="F64" s="94"/>
      <c r="J64" s="8" t="s">
        <v>311</v>
      </c>
      <c r="K64" s="39">
        <v>6</v>
      </c>
      <c r="L64" s="8" t="s">
        <v>86</v>
      </c>
      <c r="M64" s="39">
        <v>1.5</v>
      </c>
      <c r="R64" s="93"/>
    </row>
    <row r="65" spans="1:18">
      <c r="A65" s="9" t="s">
        <v>463</v>
      </c>
      <c r="B65" s="40">
        <v>10</v>
      </c>
      <c r="C65" s="9" t="s">
        <v>312</v>
      </c>
      <c r="D65" s="40">
        <v>6.5</v>
      </c>
      <c r="J65" s="9" t="s">
        <v>437</v>
      </c>
      <c r="K65" s="40">
        <v>5</v>
      </c>
      <c r="L65" s="9" t="s">
        <v>230</v>
      </c>
      <c r="M65" s="40">
        <v>6.5</v>
      </c>
    </row>
    <row r="66" spans="1:18">
      <c r="A66" s="9" t="s">
        <v>464</v>
      </c>
      <c r="B66" s="40">
        <v>7</v>
      </c>
      <c r="C66" s="9" t="s">
        <v>154</v>
      </c>
      <c r="D66" s="40">
        <v>6.5</v>
      </c>
      <c r="F66" s="94"/>
      <c r="J66" s="9" t="s">
        <v>196</v>
      </c>
      <c r="K66" s="40">
        <v>5</v>
      </c>
      <c r="L66" s="9" t="s">
        <v>125</v>
      </c>
      <c r="M66" s="40">
        <v>6.5</v>
      </c>
    </row>
    <row r="67" spans="1:18">
      <c r="A67" s="72" t="s">
        <v>108</v>
      </c>
      <c r="B67" s="73"/>
      <c r="C67" s="9" t="s">
        <v>97</v>
      </c>
      <c r="D67" s="40">
        <v>7</v>
      </c>
      <c r="F67" s="94"/>
      <c r="J67" s="9" t="s">
        <v>197</v>
      </c>
      <c r="K67" s="40">
        <v>5</v>
      </c>
      <c r="L67" s="9" t="s">
        <v>340</v>
      </c>
      <c r="M67" s="40">
        <v>5.5</v>
      </c>
      <c r="R67" s="93"/>
    </row>
    <row r="68" spans="1:18">
      <c r="A68" s="9" t="s">
        <v>141</v>
      </c>
      <c r="B68" s="32">
        <v>8</v>
      </c>
      <c r="C68" s="9" t="s">
        <v>71</v>
      </c>
      <c r="D68" s="32">
        <v>6.5</v>
      </c>
      <c r="F68" s="94"/>
      <c r="J68" s="9" t="s">
        <v>89</v>
      </c>
      <c r="K68" s="32">
        <v>7</v>
      </c>
      <c r="L68" s="9" t="s">
        <v>142</v>
      </c>
      <c r="M68" s="32">
        <v>10</v>
      </c>
      <c r="R68" s="93"/>
    </row>
    <row r="69" spans="1:18">
      <c r="A69" s="9" t="s">
        <v>465</v>
      </c>
      <c r="B69" s="40">
        <v>6.5</v>
      </c>
      <c r="C69" s="9" t="s">
        <v>289</v>
      </c>
      <c r="D69" s="40">
        <v>6.5</v>
      </c>
      <c r="F69" s="94"/>
      <c r="J69" s="9" t="s">
        <v>287</v>
      </c>
      <c r="K69" s="40">
        <v>7</v>
      </c>
      <c r="L69" s="9" t="s">
        <v>292</v>
      </c>
      <c r="M69" s="40">
        <v>8</v>
      </c>
      <c r="R69" s="93"/>
    </row>
    <row r="70" spans="1:18">
      <c r="A70" s="9" t="s">
        <v>336</v>
      </c>
      <c r="B70" s="40">
        <v>6</v>
      </c>
      <c r="C70" s="9" t="s">
        <v>445</v>
      </c>
      <c r="D70" s="40">
        <v>7</v>
      </c>
      <c r="F70" s="94"/>
      <c r="J70" s="9" t="s">
        <v>157</v>
      </c>
      <c r="K70" s="40">
        <v>8.5</v>
      </c>
      <c r="L70" s="9" t="s">
        <v>175</v>
      </c>
      <c r="M70" s="40">
        <v>4.5</v>
      </c>
      <c r="R70" s="93"/>
    </row>
    <row r="71" spans="1:18">
      <c r="A71" s="9" t="s">
        <v>253</v>
      </c>
      <c r="B71" s="40">
        <v>6.5</v>
      </c>
      <c r="C71" s="9" t="s">
        <v>252</v>
      </c>
      <c r="D71" s="40">
        <v>5.5</v>
      </c>
      <c r="F71" s="94"/>
      <c r="J71" s="72" t="s">
        <v>310</v>
      </c>
      <c r="K71" s="73">
        <v>5.5</v>
      </c>
      <c r="L71" s="9" t="s">
        <v>251</v>
      </c>
      <c r="M71" s="40">
        <v>6</v>
      </c>
      <c r="R71" s="93"/>
    </row>
    <row r="72" spans="1:18">
      <c r="A72" s="9" t="s">
        <v>65</v>
      </c>
      <c r="B72" s="40">
        <v>8</v>
      </c>
      <c r="C72" s="9" t="s">
        <v>446</v>
      </c>
      <c r="D72" s="40">
        <v>10</v>
      </c>
      <c r="F72" s="94"/>
      <c r="J72" s="9" t="s">
        <v>275</v>
      </c>
      <c r="K72" s="40">
        <v>10</v>
      </c>
      <c r="L72" s="9" t="s">
        <v>67</v>
      </c>
      <c r="M72" s="40">
        <v>13</v>
      </c>
      <c r="R72" s="93"/>
    </row>
    <row r="73" spans="1:18">
      <c r="A73" s="9" t="s">
        <v>172</v>
      </c>
      <c r="B73" s="40">
        <v>14</v>
      </c>
      <c r="C73" s="9" t="s">
        <v>274</v>
      </c>
      <c r="D73" s="40">
        <v>10</v>
      </c>
      <c r="F73" s="94"/>
      <c r="J73" s="9" t="s">
        <v>183</v>
      </c>
      <c r="K73" s="40">
        <v>4.5</v>
      </c>
      <c r="L73" s="9" t="s">
        <v>281</v>
      </c>
      <c r="M73" s="40">
        <v>9.5</v>
      </c>
      <c r="R73" s="93"/>
    </row>
    <row r="74" spans="1:18" ht="15" thickBot="1">
      <c r="A74" s="72" t="s">
        <v>283</v>
      </c>
      <c r="B74" s="73">
        <v>4</v>
      </c>
      <c r="C74" s="10" t="s">
        <v>63</v>
      </c>
      <c r="D74" s="41">
        <v>6</v>
      </c>
      <c r="F74" s="94"/>
      <c r="J74" s="10" t="s">
        <v>173</v>
      </c>
      <c r="K74" s="41">
        <v>9</v>
      </c>
      <c r="L74" s="10" t="s">
        <v>94</v>
      </c>
      <c r="M74" s="41">
        <v>5</v>
      </c>
      <c r="R74" s="93"/>
    </row>
    <row r="75" spans="1:18" ht="15" thickBot="1">
      <c r="A75" s="95" t="s">
        <v>44</v>
      </c>
      <c r="B75" s="38">
        <v>1</v>
      </c>
      <c r="C75" s="44"/>
      <c r="D75" s="38"/>
      <c r="F75" s="94"/>
      <c r="J75" s="95" t="s">
        <v>44</v>
      </c>
      <c r="K75" s="38">
        <v>1</v>
      </c>
      <c r="L75" s="44"/>
      <c r="M75" s="38"/>
      <c r="R75" s="93"/>
    </row>
    <row r="76" spans="1:18" ht="15" thickBot="1">
      <c r="B76" s="91">
        <f>SUM(B64:B75)</f>
        <v>76</v>
      </c>
      <c r="D76" s="91">
        <f>SUM(D64:D75)</f>
        <v>77.5</v>
      </c>
      <c r="F76" s="94"/>
      <c r="K76" s="91">
        <f>SUM(K64:K75)</f>
        <v>73.5</v>
      </c>
      <c r="M76" s="91">
        <f>SUM(M64:M75)</f>
        <v>76</v>
      </c>
      <c r="R76" s="93"/>
    </row>
    <row r="77" spans="1:18" ht="15" thickBot="1">
      <c r="A77" s="34" t="s">
        <v>14</v>
      </c>
      <c r="C77" s="34" t="s">
        <v>14</v>
      </c>
      <c r="F77" s="94"/>
      <c r="J77" s="34" t="s">
        <v>14</v>
      </c>
      <c r="L77" s="34" t="s">
        <v>14</v>
      </c>
      <c r="R77" s="93"/>
    </row>
    <row r="78" spans="1:18">
      <c r="A78" s="104" t="str">
        <f>A64</f>
        <v>TOTTENHAM</v>
      </c>
      <c r="B78" s="106">
        <f>B64</f>
        <v>5</v>
      </c>
      <c r="C78" s="104" t="s">
        <v>444</v>
      </c>
      <c r="D78" s="106">
        <f>D64</f>
        <v>6</v>
      </c>
      <c r="F78" s="94"/>
      <c r="J78" s="104" t="s">
        <v>311</v>
      </c>
      <c r="K78" s="106">
        <f>K64</f>
        <v>6</v>
      </c>
      <c r="L78" s="104" t="s">
        <v>86</v>
      </c>
      <c r="M78" s="106">
        <f>M64</f>
        <v>1.5</v>
      </c>
    </row>
    <row r="79" spans="1:18">
      <c r="A79" s="105" t="s">
        <v>132</v>
      </c>
      <c r="B79" s="101" t="s">
        <v>469</v>
      </c>
      <c r="C79" s="105" t="s">
        <v>408</v>
      </c>
      <c r="D79" s="101">
        <v>6</v>
      </c>
      <c r="F79" s="94"/>
      <c r="J79" s="105" t="s">
        <v>103</v>
      </c>
      <c r="K79" s="101">
        <v>6.5</v>
      </c>
      <c r="L79" s="105" t="s">
        <v>198</v>
      </c>
      <c r="M79" s="101">
        <v>14</v>
      </c>
    </row>
    <row r="80" spans="1:18">
      <c r="A80" s="105" t="s">
        <v>110</v>
      </c>
      <c r="B80" s="100" t="s">
        <v>469</v>
      </c>
      <c r="C80" s="105" t="s">
        <v>424</v>
      </c>
      <c r="D80" s="100" t="s">
        <v>469</v>
      </c>
      <c r="F80" s="94"/>
      <c r="J80" s="105" t="s">
        <v>239</v>
      </c>
      <c r="K80" s="100">
        <v>6</v>
      </c>
      <c r="L80" s="105" t="s">
        <v>359</v>
      </c>
      <c r="M80" s="100">
        <v>5.5</v>
      </c>
    </row>
    <row r="81" spans="1:18">
      <c r="A81" s="105" t="s">
        <v>466</v>
      </c>
      <c r="B81" s="100" t="s">
        <v>469</v>
      </c>
      <c r="C81" s="105" t="s">
        <v>228</v>
      </c>
      <c r="D81" s="100" t="s">
        <v>469</v>
      </c>
      <c r="F81" s="94"/>
      <c r="J81" s="105" t="s">
        <v>243</v>
      </c>
      <c r="K81" s="100" t="s">
        <v>469</v>
      </c>
      <c r="L81" s="105" t="s">
        <v>238</v>
      </c>
      <c r="M81" s="100">
        <v>8</v>
      </c>
    </row>
    <row r="82" spans="1:18">
      <c r="A82" s="105" t="s">
        <v>207</v>
      </c>
      <c r="B82" s="101">
        <v>6</v>
      </c>
      <c r="C82" s="105" t="s">
        <v>330</v>
      </c>
      <c r="D82" s="101">
        <v>5.5</v>
      </c>
      <c r="F82" s="94"/>
      <c r="J82" s="105" t="s">
        <v>438</v>
      </c>
      <c r="K82" s="101" t="s">
        <v>469</v>
      </c>
      <c r="L82" s="105" t="s">
        <v>387</v>
      </c>
      <c r="M82" s="101">
        <v>6</v>
      </c>
    </row>
    <row r="83" spans="1:18">
      <c r="A83" s="105" t="s">
        <v>189</v>
      </c>
      <c r="B83" s="100" t="s">
        <v>469</v>
      </c>
      <c r="C83" s="105" t="s">
        <v>220</v>
      </c>
      <c r="D83" s="100" t="s">
        <v>469</v>
      </c>
      <c r="F83" s="94"/>
      <c r="J83" s="74" t="s">
        <v>113</v>
      </c>
      <c r="K83" s="75">
        <v>5.5</v>
      </c>
      <c r="L83" s="105" t="s">
        <v>267</v>
      </c>
      <c r="M83" s="100">
        <v>5.5</v>
      </c>
    </row>
    <row r="84" spans="1:18">
      <c r="A84" s="105" t="s">
        <v>393</v>
      </c>
      <c r="B84" s="100">
        <v>6</v>
      </c>
      <c r="C84" s="105" t="s">
        <v>265</v>
      </c>
      <c r="D84" s="100" t="s">
        <v>469</v>
      </c>
      <c r="F84" s="94"/>
      <c r="J84" s="105" t="s">
        <v>145</v>
      </c>
      <c r="K84" s="100" t="s">
        <v>469</v>
      </c>
      <c r="L84" s="105" t="s">
        <v>390</v>
      </c>
      <c r="M84" s="100">
        <v>12.5</v>
      </c>
    </row>
    <row r="85" spans="1:18">
      <c r="A85" s="105" t="s">
        <v>467</v>
      </c>
      <c r="B85" s="100" t="s">
        <v>469</v>
      </c>
      <c r="C85" s="105" t="s">
        <v>383</v>
      </c>
      <c r="D85" s="100">
        <v>5</v>
      </c>
      <c r="F85" s="94"/>
      <c r="J85" s="105" t="s">
        <v>392</v>
      </c>
      <c r="K85" s="100">
        <v>5</v>
      </c>
      <c r="L85" s="105" t="s">
        <v>187</v>
      </c>
      <c r="M85" s="100">
        <v>10</v>
      </c>
    </row>
    <row r="86" spans="1:18">
      <c r="A86" s="105" t="s">
        <v>468</v>
      </c>
      <c r="B86" s="100" t="s">
        <v>469</v>
      </c>
      <c r="C86" s="105" t="s">
        <v>151</v>
      </c>
      <c r="D86" s="101" t="s">
        <v>469</v>
      </c>
      <c r="F86" s="94"/>
      <c r="J86" s="105" t="s">
        <v>439</v>
      </c>
      <c r="K86" s="100" t="s">
        <v>469</v>
      </c>
      <c r="L86" s="105" t="s">
        <v>404</v>
      </c>
      <c r="M86" s="101">
        <v>4.5</v>
      </c>
    </row>
    <row r="87" spans="1:18" ht="15" thickBot="1">
      <c r="A87" s="132" t="s">
        <v>249</v>
      </c>
      <c r="B87" s="133">
        <v>4</v>
      </c>
      <c r="C87" s="109" t="s">
        <v>318</v>
      </c>
      <c r="D87" s="110">
        <v>5.5</v>
      </c>
      <c r="J87" s="131" t="s">
        <v>84</v>
      </c>
      <c r="K87" s="110" t="s">
        <v>469</v>
      </c>
      <c r="L87" s="109" t="s">
        <v>418</v>
      </c>
      <c r="M87" s="110" t="s">
        <v>469</v>
      </c>
    </row>
    <row r="88" spans="1:18" ht="15" thickBot="1"/>
    <row r="89" spans="1:18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  <c r="R89" s="93"/>
    </row>
    <row r="90" spans="1:18" ht="15" thickBot="1">
      <c r="R90" s="93"/>
    </row>
    <row r="91" spans="1:18" ht="15" thickBot="1">
      <c r="A91" s="25" t="str">
        <f>TABELLONE!J80</f>
        <v>CICCIOBUCCIO</v>
      </c>
      <c r="B91" s="38">
        <f>IF(B104&lt;66,0,IF(B104&lt;70,1,IF(B104&lt;74,2,IF(B104&lt;78,3,IF(B104&lt;82,4,IF(B104&lt;86,5,IF(B104&lt;90,6,IF(B104&lt;94,7,IF(B104&lt;98,8,IF(B104&lt;101,9,10))))))))))</f>
        <v>1</v>
      </c>
      <c r="C91" s="25" t="str">
        <f>TABELLONE!K80</f>
        <v>FLYBEARD</v>
      </c>
      <c r="D91" s="38">
        <f>IF(D104&lt;66,0,IF(D104&lt;70,1,IF(D104&lt;74,2,IF(D104&lt;78,3,IF(D104&lt;82,4,IF(D104&lt;86,5,IF(D104&lt;90,6,IF(D104&lt;94,7,IF(D104&lt;98,8,IF(D104&lt;101,9,10))))))))))</f>
        <v>1</v>
      </c>
      <c r="F91" s="94"/>
      <c r="J91" s="25" t="str">
        <f>TABELLONE!J81</f>
        <v>INTERFOGAT</v>
      </c>
      <c r="K91" s="38">
        <f>IF(K104&lt;66,0,IF(K104&lt;70,1,IF(K104&lt;74,2,IF(K104&lt;78,3,IF(K104&lt;82,4,IF(K104&lt;86,5,IF(K104&lt;90,6,IF(K104&lt;94,7,IF(K104&lt;98,8,IF(K104&lt;101,9,10))))))))))</f>
        <v>0</v>
      </c>
      <c r="L91" s="25" t="str">
        <f>TABELLONE!K81</f>
        <v>CSKA SCINA</v>
      </c>
      <c r="M91" s="38">
        <f>IF(M104&lt;66,0,IF(M104&lt;70,1,IF(M104&lt;74,2,IF(M104&lt;78,3,IF(M104&lt;82,4,IF(M104&lt;86,5,IF(M104&lt;90,6,IF(M104&lt;94,7,IF(M104&lt;98,8,IF(M104&lt;101,9,10))))))))))</f>
        <v>2</v>
      </c>
      <c r="R91" s="93"/>
    </row>
    <row r="92" spans="1:18">
      <c r="A92" s="8" t="s">
        <v>324</v>
      </c>
      <c r="B92" s="39">
        <v>8.5</v>
      </c>
      <c r="C92" s="8" t="s">
        <v>226</v>
      </c>
      <c r="D92" s="39">
        <v>4</v>
      </c>
      <c r="F92" s="94"/>
      <c r="J92" s="8" t="s">
        <v>79</v>
      </c>
      <c r="K92" s="39">
        <v>7</v>
      </c>
      <c r="L92" s="8" t="s">
        <v>317</v>
      </c>
      <c r="M92" s="39">
        <v>4</v>
      </c>
      <c r="R92" s="93"/>
    </row>
    <row r="93" spans="1:18">
      <c r="A93" s="9" t="s">
        <v>131</v>
      </c>
      <c r="B93" s="40">
        <v>7.5</v>
      </c>
      <c r="C93" s="9" t="s">
        <v>231</v>
      </c>
      <c r="D93" s="40">
        <v>6</v>
      </c>
      <c r="J93" s="9" t="s">
        <v>206</v>
      </c>
      <c r="K93" s="40">
        <v>5</v>
      </c>
      <c r="L93" s="9" t="s">
        <v>358</v>
      </c>
      <c r="M93" s="40">
        <v>9.5</v>
      </c>
    </row>
    <row r="94" spans="1:18">
      <c r="A94" s="9" t="s">
        <v>447</v>
      </c>
      <c r="B94" s="40">
        <v>6</v>
      </c>
      <c r="C94" s="9" t="s">
        <v>222</v>
      </c>
      <c r="D94" s="40">
        <v>6</v>
      </c>
      <c r="F94" s="94"/>
      <c r="J94" s="9" t="s">
        <v>128</v>
      </c>
      <c r="K94" s="40">
        <v>5.5</v>
      </c>
      <c r="L94" s="9" t="s">
        <v>460</v>
      </c>
      <c r="M94" s="40">
        <v>4.5</v>
      </c>
    </row>
    <row r="95" spans="1:18">
      <c r="A95" s="72" t="s">
        <v>407</v>
      </c>
      <c r="B95" s="73">
        <v>6</v>
      </c>
      <c r="C95" s="9" t="s">
        <v>204</v>
      </c>
      <c r="D95" s="40">
        <v>8.5</v>
      </c>
      <c r="F95" s="94"/>
      <c r="J95" s="9" t="s">
        <v>435</v>
      </c>
      <c r="K95" s="40">
        <v>4.5</v>
      </c>
      <c r="L95" s="72" t="s">
        <v>180</v>
      </c>
      <c r="M95" s="73">
        <v>6.5</v>
      </c>
      <c r="R95" s="93"/>
    </row>
    <row r="96" spans="1:18">
      <c r="A96" s="72" t="s">
        <v>277</v>
      </c>
      <c r="B96" s="73">
        <v>6</v>
      </c>
      <c r="C96" s="9" t="s">
        <v>90</v>
      </c>
      <c r="D96" s="32">
        <v>7</v>
      </c>
      <c r="F96" s="94"/>
      <c r="J96" s="9" t="s">
        <v>286</v>
      </c>
      <c r="K96" s="32">
        <v>7</v>
      </c>
      <c r="L96" s="9" t="s">
        <v>77</v>
      </c>
      <c r="M96" s="32">
        <v>8.5</v>
      </c>
      <c r="R96" s="93"/>
    </row>
    <row r="97" spans="1:18">
      <c r="A97" s="9" t="s">
        <v>208</v>
      </c>
      <c r="B97" s="40">
        <v>6</v>
      </c>
      <c r="C97" s="9" t="s">
        <v>92</v>
      </c>
      <c r="D97" s="40">
        <v>6.5</v>
      </c>
      <c r="F97" s="94"/>
      <c r="J97" s="9" t="s">
        <v>299</v>
      </c>
      <c r="K97" s="40">
        <v>6.5</v>
      </c>
      <c r="L97" s="9" t="s">
        <v>177</v>
      </c>
      <c r="M97" s="40">
        <v>5</v>
      </c>
      <c r="R97" s="93"/>
    </row>
    <row r="98" spans="1:18">
      <c r="A98" s="9" t="s">
        <v>306</v>
      </c>
      <c r="B98" s="40">
        <v>6.5</v>
      </c>
      <c r="C98" s="9" t="s">
        <v>303</v>
      </c>
      <c r="D98" s="40">
        <v>6</v>
      </c>
      <c r="F98" s="94"/>
      <c r="J98" s="9" t="s">
        <v>301</v>
      </c>
      <c r="K98" s="40">
        <v>6</v>
      </c>
      <c r="L98" s="9" t="s">
        <v>313</v>
      </c>
      <c r="M98" s="40">
        <v>10</v>
      </c>
      <c r="R98" s="93"/>
    </row>
    <row r="99" spans="1:18">
      <c r="A99" s="9" t="s">
        <v>297</v>
      </c>
      <c r="B99" s="40">
        <v>6.5</v>
      </c>
      <c r="C99" s="9" t="s">
        <v>127</v>
      </c>
      <c r="D99" s="40">
        <v>5.5</v>
      </c>
      <c r="F99" s="94"/>
      <c r="J99" s="9" t="s">
        <v>264</v>
      </c>
      <c r="K99" s="40">
        <v>6.5</v>
      </c>
      <c r="L99" s="9" t="s">
        <v>461</v>
      </c>
      <c r="M99" s="40">
        <v>5.5</v>
      </c>
      <c r="R99" s="93"/>
    </row>
    <row r="100" spans="1:18">
      <c r="A100" s="72" t="s">
        <v>248</v>
      </c>
      <c r="B100" s="73"/>
      <c r="C100" s="72" t="s">
        <v>85</v>
      </c>
      <c r="D100" s="73">
        <v>6</v>
      </c>
      <c r="F100" s="94"/>
      <c r="J100" s="72" t="s">
        <v>69</v>
      </c>
      <c r="K100" s="73">
        <v>5</v>
      </c>
      <c r="L100" s="9" t="s">
        <v>75</v>
      </c>
      <c r="M100" s="40">
        <v>7.5</v>
      </c>
      <c r="R100" s="93"/>
    </row>
    <row r="101" spans="1:18">
      <c r="A101" s="9" t="s">
        <v>95</v>
      </c>
      <c r="B101" s="40">
        <v>5.5</v>
      </c>
      <c r="C101" s="9" t="s">
        <v>169</v>
      </c>
      <c r="D101" s="40">
        <v>4</v>
      </c>
      <c r="F101" s="94"/>
      <c r="J101" s="9" t="s">
        <v>112</v>
      </c>
      <c r="K101" s="40">
        <v>5</v>
      </c>
      <c r="L101" s="9" t="s">
        <v>68</v>
      </c>
      <c r="M101" s="40">
        <v>5.5</v>
      </c>
      <c r="R101" s="93"/>
    </row>
    <row r="102" spans="1:18" ht="15" thickBot="1">
      <c r="A102" s="10" t="s">
        <v>304</v>
      </c>
      <c r="B102" s="41">
        <v>6.5</v>
      </c>
      <c r="C102" s="10" t="s">
        <v>158</v>
      </c>
      <c r="D102" s="41">
        <v>7</v>
      </c>
      <c r="F102" s="94"/>
      <c r="J102" s="10" t="s">
        <v>186</v>
      </c>
      <c r="K102" s="41">
        <v>6.5</v>
      </c>
      <c r="L102" s="10" t="s">
        <v>78</v>
      </c>
      <c r="M102" s="41">
        <v>6</v>
      </c>
      <c r="R102" s="93"/>
    </row>
    <row r="103" spans="1:18" ht="15" thickBot="1">
      <c r="A103" s="95" t="s">
        <v>44</v>
      </c>
      <c r="B103" s="38">
        <v>1</v>
      </c>
      <c r="C103" s="44"/>
      <c r="D103" s="38"/>
      <c r="F103" s="94"/>
      <c r="J103" s="95" t="s">
        <v>44</v>
      </c>
      <c r="K103" s="38">
        <v>1</v>
      </c>
      <c r="L103" s="44"/>
      <c r="M103" s="38"/>
      <c r="R103" s="93"/>
    </row>
    <row r="104" spans="1:18" ht="15" thickBot="1">
      <c r="B104" s="91">
        <f>SUM(B92:B103)</f>
        <v>66</v>
      </c>
      <c r="D104" s="91">
        <f>SUM(D92:D103)</f>
        <v>66.5</v>
      </c>
      <c r="F104" s="94"/>
      <c r="K104" s="91">
        <f>SUM(K92:K103)</f>
        <v>65.5</v>
      </c>
      <c r="M104" s="91">
        <f>SUM(M92:M103)</f>
        <v>72.5</v>
      </c>
      <c r="R104" s="93"/>
    </row>
    <row r="105" spans="1:18" ht="15" thickBot="1">
      <c r="A105" s="34" t="s">
        <v>14</v>
      </c>
      <c r="C105" s="34" t="s">
        <v>14</v>
      </c>
      <c r="F105" s="94"/>
      <c r="J105" s="34" t="s">
        <v>14</v>
      </c>
      <c r="L105" s="34" t="s">
        <v>14</v>
      </c>
      <c r="R105" s="93"/>
    </row>
    <row r="106" spans="1:18">
      <c r="A106" s="104" t="str">
        <f>A92</f>
        <v>ROMA</v>
      </c>
      <c r="B106" s="106">
        <f>B92</f>
        <v>8.5</v>
      </c>
      <c r="C106" s="104" t="s">
        <v>226</v>
      </c>
      <c r="D106" s="106">
        <f>D92</f>
        <v>4</v>
      </c>
      <c r="F106" s="94"/>
      <c r="J106" s="104" t="str">
        <f>J92</f>
        <v>BARCELLONA</v>
      </c>
      <c r="K106" s="106">
        <f>K92</f>
        <v>7</v>
      </c>
      <c r="L106" s="104" t="s">
        <v>317</v>
      </c>
      <c r="M106" s="106">
        <f>M92</f>
        <v>4</v>
      </c>
    </row>
    <row r="107" spans="1:18">
      <c r="A107" s="105" t="s">
        <v>425</v>
      </c>
      <c r="B107" s="101" t="s">
        <v>469</v>
      </c>
      <c r="C107" s="105" t="s">
        <v>346</v>
      </c>
      <c r="D107" s="101">
        <v>7</v>
      </c>
      <c r="F107" s="94"/>
      <c r="J107" s="105" t="s">
        <v>353</v>
      </c>
      <c r="K107" s="101" t="s">
        <v>469</v>
      </c>
      <c r="L107" s="74" t="s">
        <v>191</v>
      </c>
      <c r="M107" s="75">
        <v>6.5</v>
      </c>
    </row>
    <row r="108" spans="1:18">
      <c r="A108" s="105" t="s">
        <v>413</v>
      </c>
      <c r="B108" s="100" t="s">
        <v>469</v>
      </c>
      <c r="C108" s="105" t="s">
        <v>119</v>
      </c>
      <c r="D108" s="100" t="s">
        <v>469</v>
      </c>
      <c r="F108" s="94"/>
      <c r="J108" s="105" t="s">
        <v>242</v>
      </c>
      <c r="K108" s="100">
        <v>6</v>
      </c>
      <c r="L108" s="105" t="s">
        <v>462</v>
      </c>
      <c r="M108" s="100">
        <v>7</v>
      </c>
    </row>
    <row r="109" spans="1:18">
      <c r="A109" s="74" t="s">
        <v>382</v>
      </c>
      <c r="B109" s="75">
        <v>6</v>
      </c>
      <c r="C109" s="105" t="s">
        <v>442</v>
      </c>
      <c r="D109" s="100">
        <v>5</v>
      </c>
      <c r="F109" s="94"/>
      <c r="J109" s="105" t="s">
        <v>378</v>
      </c>
      <c r="K109" s="100">
        <v>5.5</v>
      </c>
      <c r="L109" s="105" t="s">
        <v>240</v>
      </c>
      <c r="M109" s="100">
        <v>4.5</v>
      </c>
    </row>
    <row r="110" spans="1:18">
      <c r="A110" s="74" t="s">
        <v>344</v>
      </c>
      <c r="B110" s="75">
        <v>6</v>
      </c>
      <c r="C110" s="105" t="s">
        <v>309</v>
      </c>
      <c r="D110" s="101">
        <v>8.5</v>
      </c>
      <c r="F110" s="94"/>
      <c r="J110" s="105" t="s">
        <v>380</v>
      </c>
      <c r="K110" s="101">
        <v>5</v>
      </c>
      <c r="L110" s="105" t="s">
        <v>384</v>
      </c>
      <c r="M110" s="101">
        <v>3.5</v>
      </c>
    </row>
    <row r="111" spans="1:18">
      <c r="A111" s="105" t="s">
        <v>448</v>
      </c>
      <c r="B111" s="100" t="s">
        <v>469</v>
      </c>
      <c r="C111" s="105" t="s">
        <v>254</v>
      </c>
      <c r="D111" s="100">
        <v>10</v>
      </c>
      <c r="F111" s="94"/>
      <c r="J111" s="105" t="s">
        <v>93</v>
      </c>
      <c r="K111" s="100">
        <v>6</v>
      </c>
      <c r="L111" s="105" t="s">
        <v>400</v>
      </c>
      <c r="M111" s="100">
        <v>3</v>
      </c>
    </row>
    <row r="112" spans="1:18">
      <c r="A112" s="105" t="s">
        <v>255</v>
      </c>
      <c r="B112" s="100" t="s">
        <v>469</v>
      </c>
      <c r="C112" s="105" t="s">
        <v>397</v>
      </c>
      <c r="D112" s="100">
        <v>10</v>
      </c>
      <c r="F112" s="94"/>
      <c r="J112" s="105" t="s">
        <v>395</v>
      </c>
      <c r="K112" s="100">
        <v>5</v>
      </c>
      <c r="L112" s="105" t="s">
        <v>193</v>
      </c>
      <c r="M112" s="100">
        <v>5.5</v>
      </c>
    </row>
    <row r="113" spans="1:13">
      <c r="A113" s="105" t="s">
        <v>337</v>
      </c>
      <c r="B113" s="100" t="s">
        <v>469</v>
      </c>
      <c r="C113" s="74" t="s">
        <v>263</v>
      </c>
      <c r="D113" s="75">
        <v>6</v>
      </c>
      <c r="F113" s="94"/>
      <c r="J113" s="74" t="s">
        <v>350</v>
      </c>
      <c r="K113" s="75">
        <v>5</v>
      </c>
      <c r="L113" s="105" t="s">
        <v>296</v>
      </c>
      <c r="M113" s="100">
        <v>8</v>
      </c>
    </row>
    <row r="114" spans="1:13">
      <c r="A114" s="105" t="s">
        <v>288</v>
      </c>
      <c r="B114" s="100">
        <v>6.5</v>
      </c>
      <c r="C114" s="105" t="s">
        <v>376</v>
      </c>
      <c r="D114" s="101" t="s">
        <v>469</v>
      </c>
      <c r="F114" s="94"/>
      <c r="J114" s="105" t="s">
        <v>410</v>
      </c>
      <c r="K114" s="100">
        <v>5.5</v>
      </c>
      <c r="L114" s="105" t="s">
        <v>88</v>
      </c>
      <c r="M114" s="101">
        <v>10</v>
      </c>
    </row>
    <row r="115" spans="1:13" ht="15" thickBot="1">
      <c r="A115" s="109" t="s">
        <v>156</v>
      </c>
      <c r="B115" s="110" t="s">
        <v>469</v>
      </c>
      <c r="C115" s="109" t="s">
        <v>409</v>
      </c>
      <c r="D115" s="110">
        <v>5.5</v>
      </c>
      <c r="J115" s="109" t="s">
        <v>427</v>
      </c>
      <c r="K115" s="110" t="s">
        <v>469</v>
      </c>
      <c r="L115" s="109" t="s">
        <v>374</v>
      </c>
      <c r="M115" s="110">
        <v>6</v>
      </c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76" zoomScale="85" zoomScaleNormal="85" zoomScalePageLayoutView="85" workbookViewId="0">
      <selection activeCell="B18" sqref="B18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11</v>
      </c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25" t="str">
        <f>TABELLONE!J6</f>
        <v>SKIACCIAK MOSCA</v>
      </c>
      <c r="B5" s="38">
        <f>IF(B18&lt;66,0,IF(B18&lt;70,1,IF(B18&lt;74,2,IF(B18&lt;78,3,IF(B18&lt;82,4,IF(B18&lt;86,5,IF(B18&lt;90,6,IF(B18&lt;94,7,IF(B18&lt;98,8,IF(B18&lt;101,9,10))))))))))</f>
        <v>2</v>
      </c>
      <c r="C5" s="25" t="str">
        <f>TABELLONE!K6</f>
        <v>BRIGATA GURREN</v>
      </c>
      <c r="D5" s="38">
        <f>IF(D18&lt;66,0,IF(D18&lt;70,1,IF(D18&lt;74,2,IF(D18&lt;78,3,IF(D18&lt;82,4,IF(D18&lt;86,5,IF(D18&lt;90,6,IF(D18&lt;94,7,IF(D18&lt;98,8,IF(D18&lt;101,9,10))))))))))</f>
        <v>5</v>
      </c>
      <c r="F5" s="72"/>
      <c r="G5" s="73"/>
      <c r="J5" s="25" t="str">
        <f>TABELLONE!J7</f>
        <v>SOLOPISA 1909</v>
      </c>
      <c r="K5" s="38">
        <f>IF(K18&lt;66,0,IF(K18&lt;70,1,IF(K18&lt;74,2,IF(K18&lt;78,3,IF(K18&lt;82,4,IF(K18&lt;86,5,IF(K18&lt;90,6,IF(K18&lt;94,7,IF(K18&lt;98,8,IF(K18&lt;101,9,10))))))))))</f>
        <v>2</v>
      </c>
      <c r="L5" s="25" t="str">
        <f>TABELLONE!K7</f>
        <v>MC TOWN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111" t="s">
        <v>188</v>
      </c>
      <c r="B6" s="134">
        <v>9</v>
      </c>
      <c r="C6" s="113" t="s">
        <v>66</v>
      </c>
      <c r="D6" s="112">
        <v>6.5</v>
      </c>
      <c r="F6" s="74"/>
      <c r="G6" s="75"/>
      <c r="H6" s="94"/>
      <c r="J6" s="111" t="s">
        <v>117</v>
      </c>
      <c r="K6" s="112">
        <v>6</v>
      </c>
      <c r="L6" s="113" t="s">
        <v>120</v>
      </c>
      <c r="M6" s="112">
        <v>6</v>
      </c>
    </row>
    <row r="7" spans="1:13">
      <c r="A7" s="114" t="s">
        <v>496</v>
      </c>
      <c r="B7" s="135">
        <v>6</v>
      </c>
      <c r="C7" s="116" t="s">
        <v>114</v>
      </c>
      <c r="D7" s="115">
        <v>6.5</v>
      </c>
      <c r="J7" s="114" t="s">
        <v>321</v>
      </c>
      <c r="K7" s="115">
        <v>4.5</v>
      </c>
      <c r="L7" s="116" t="s">
        <v>149</v>
      </c>
      <c r="M7" s="115">
        <v>5.5</v>
      </c>
    </row>
    <row r="8" spans="1:13">
      <c r="A8" s="72" t="s">
        <v>229</v>
      </c>
      <c r="B8" s="73">
        <v>4.5</v>
      </c>
      <c r="C8" s="116" t="s">
        <v>150</v>
      </c>
      <c r="D8" s="115">
        <v>6.5</v>
      </c>
      <c r="F8" s="137" t="s">
        <v>155</v>
      </c>
      <c r="H8" s="94"/>
      <c r="J8" s="114" t="s">
        <v>133</v>
      </c>
      <c r="K8" s="115">
        <v>6.5</v>
      </c>
      <c r="L8" s="116" t="s">
        <v>349</v>
      </c>
      <c r="M8" s="115">
        <v>6</v>
      </c>
    </row>
    <row r="9" spans="1:13">
      <c r="A9" s="72" t="s">
        <v>363</v>
      </c>
      <c r="B9" s="73">
        <v>0</v>
      </c>
      <c r="C9" s="116" t="s">
        <v>488</v>
      </c>
      <c r="D9" s="115">
        <v>6</v>
      </c>
      <c r="F9" s="94" t="s">
        <v>500</v>
      </c>
      <c r="H9" s="94"/>
      <c r="J9" s="114" t="s">
        <v>394</v>
      </c>
      <c r="K9" s="115">
        <v>7</v>
      </c>
      <c r="L9" s="72" t="s">
        <v>333</v>
      </c>
      <c r="M9" s="73">
        <v>6</v>
      </c>
    </row>
    <row r="10" spans="1:13">
      <c r="A10" s="72" t="s">
        <v>101</v>
      </c>
      <c r="B10" s="73">
        <v>5</v>
      </c>
      <c r="C10" s="116" t="s">
        <v>441</v>
      </c>
      <c r="D10" s="115">
        <v>5.5</v>
      </c>
      <c r="F10" s="94" t="s">
        <v>501</v>
      </c>
      <c r="H10" s="94"/>
      <c r="J10" s="72" t="s">
        <v>300</v>
      </c>
      <c r="K10" s="73">
        <v>0</v>
      </c>
      <c r="L10" s="116" t="s">
        <v>73</v>
      </c>
      <c r="M10" s="115">
        <v>5.5</v>
      </c>
    </row>
    <row r="11" spans="1:13">
      <c r="A11" s="114" t="s">
        <v>278</v>
      </c>
      <c r="B11" s="135">
        <v>10</v>
      </c>
      <c r="C11" s="72" t="s">
        <v>181</v>
      </c>
      <c r="D11" s="73">
        <v>4.5</v>
      </c>
      <c r="F11" s="94" t="s">
        <v>502</v>
      </c>
      <c r="H11" s="94"/>
      <c r="J11" s="114" t="s">
        <v>456</v>
      </c>
      <c r="K11" s="115">
        <v>6.5</v>
      </c>
      <c r="L11" s="116" t="s">
        <v>250</v>
      </c>
      <c r="M11" s="115">
        <v>5</v>
      </c>
    </row>
    <row r="12" spans="1:13">
      <c r="A12" s="72" t="s">
        <v>214</v>
      </c>
      <c r="B12" s="73">
        <v>5.5</v>
      </c>
      <c r="C12" s="116" t="s">
        <v>205</v>
      </c>
      <c r="D12" s="115">
        <v>8</v>
      </c>
      <c r="F12" s="94" t="s">
        <v>503</v>
      </c>
      <c r="H12" s="94"/>
      <c r="J12" s="114" t="s">
        <v>212</v>
      </c>
      <c r="K12" s="115">
        <v>7</v>
      </c>
      <c r="L12" s="116" t="s">
        <v>83</v>
      </c>
      <c r="M12" s="115">
        <v>9.5</v>
      </c>
    </row>
    <row r="13" spans="1:13">
      <c r="A13" s="114" t="s">
        <v>375</v>
      </c>
      <c r="B13" s="135">
        <v>6.5</v>
      </c>
      <c r="C13" s="116" t="s">
        <v>342</v>
      </c>
      <c r="D13" s="115">
        <v>7</v>
      </c>
      <c r="F13" s="94" t="s">
        <v>504</v>
      </c>
      <c r="H13" s="94"/>
      <c r="J13" s="114" t="s">
        <v>322</v>
      </c>
      <c r="K13" s="115">
        <v>6</v>
      </c>
      <c r="L13" s="116" t="s">
        <v>178</v>
      </c>
      <c r="M13" s="115">
        <v>5.5</v>
      </c>
    </row>
    <row r="14" spans="1:13">
      <c r="A14" s="114" t="s">
        <v>182</v>
      </c>
      <c r="B14" s="135">
        <v>17</v>
      </c>
      <c r="C14" s="116" t="s">
        <v>174</v>
      </c>
      <c r="D14" s="115">
        <v>10</v>
      </c>
      <c r="F14" s="94" t="s">
        <v>505</v>
      </c>
      <c r="H14" s="94"/>
      <c r="J14" s="114" t="s">
        <v>171</v>
      </c>
      <c r="K14" s="115">
        <v>10</v>
      </c>
      <c r="L14" s="116" t="s">
        <v>70</v>
      </c>
      <c r="M14" s="115">
        <v>2.5</v>
      </c>
    </row>
    <row r="15" spans="1:13">
      <c r="A15" s="114" t="s">
        <v>272</v>
      </c>
      <c r="B15" s="135">
        <v>7.5</v>
      </c>
      <c r="C15" s="116" t="s">
        <v>271</v>
      </c>
      <c r="D15" s="115">
        <v>13.5</v>
      </c>
      <c r="F15" s="94" t="s">
        <v>506</v>
      </c>
      <c r="H15" s="94"/>
      <c r="J15" s="114" t="s">
        <v>184</v>
      </c>
      <c r="K15" s="115">
        <v>11</v>
      </c>
      <c r="L15" s="116" t="s">
        <v>276</v>
      </c>
      <c r="M15" s="115">
        <v>6</v>
      </c>
    </row>
    <row r="16" spans="1:13" ht="15" thickBot="1">
      <c r="A16" s="72" t="s">
        <v>290</v>
      </c>
      <c r="B16" s="136">
        <v>0</v>
      </c>
      <c r="C16" s="119" t="s">
        <v>279</v>
      </c>
      <c r="D16" s="118">
        <v>10</v>
      </c>
      <c r="F16" s="94" t="s">
        <v>507</v>
      </c>
      <c r="H16" s="94"/>
      <c r="J16" s="117" t="s">
        <v>285</v>
      </c>
      <c r="K16" s="118">
        <v>6</v>
      </c>
      <c r="L16" s="119" t="s">
        <v>262</v>
      </c>
      <c r="M16" s="118">
        <v>10</v>
      </c>
    </row>
    <row r="17" spans="1:13" ht="15" thickBot="1">
      <c r="A17" s="120" t="s">
        <v>44</v>
      </c>
      <c r="B17" s="121">
        <v>1</v>
      </c>
      <c r="C17" s="119"/>
      <c r="D17" s="121"/>
      <c r="F17" s="94" t="s">
        <v>508</v>
      </c>
      <c r="H17" s="94"/>
      <c r="J17" s="120" t="s">
        <v>44</v>
      </c>
      <c r="K17" s="121">
        <v>1</v>
      </c>
      <c r="L17" s="119"/>
      <c r="M17" s="121"/>
    </row>
    <row r="18" spans="1:13" ht="15" thickBot="1">
      <c r="A18" s="82"/>
      <c r="B18" s="122">
        <f>SUM(B6:B17)</f>
        <v>72</v>
      </c>
      <c r="C18" s="82"/>
      <c r="D18" s="122">
        <f>SUM(D6:D17)</f>
        <v>84</v>
      </c>
      <c r="F18" s="94" t="s">
        <v>509</v>
      </c>
      <c r="H18" s="94"/>
      <c r="J18" s="82"/>
      <c r="K18" s="122">
        <f>SUM(K6:K17)</f>
        <v>71.5</v>
      </c>
      <c r="L18" s="82"/>
      <c r="M18" s="122">
        <f>SUM(M6:M17)</f>
        <v>67.5</v>
      </c>
    </row>
    <row r="19" spans="1:13" ht="15" thickBot="1">
      <c r="A19" s="123" t="s">
        <v>14</v>
      </c>
      <c r="B19" s="82"/>
      <c r="C19" s="123" t="s">
        <v>14</v>
      </c>
      <c r="D19" s="82"/>
      <c r="F19" s="94" t="s">
        <v>510</v>
      </c>
      <c r="J19" s="123" t="s">
        <v>14</v>
      </c>
      <c r="K19" s="82"/>
      <c r="L19" s="123" t="s">
        <v>14</v>
      </c>
      <c r="M19" s="82"/>
    </row>
    <row r="20" spans="1:13">
      <c r="A20" s="124" t="s">
        <v>188</v>
      </c>
      <c r="B20" s="112">
        <v>6</v>
      </c>
      <c r="C20" s="125" t="s">
        <v>66</v>
      </c>
      <c r="D20" s="112">
        <v>6.5</v>
      </c>
      <c r="F20" s="94" t="s">
        <v>511</v>
      </c>
      <c r="J20" s="124" t="s">
        <v>117</v>
      </c>
      <c r="K20" s="112">
        <v>6</v>
      </c>
      <c r="L20" s="125" t="s">
        <v>120</v>
      </c>
      <c r="M20" s="112">
        <v>6</v>
      </c>
    </row>
    <row r="21" spans="1:13">
      <c r="A21" s="126" t="s">
        <v>213</v>
      </c>
      <c r="B21" s="115" t="s">
        <v>469</v>
      </c>
      <c r="C21" s="127" t="s">
        <v>232</v>
      </c>
      <c r="D21" s="115">
        <v>5</v>
      </c>
      <c r="F21" s="94" t="s">
        <v>512</v>
      </c>
      <c r="H21" s="94"/>
      <c r="J21" s="126" t="s">
        <v>116</v>
      </c>
      <c r="K21" s="115">
        <v>5</v>
      </c>
      <c r="L21" s="74" t="s">
        <v>365</v>
      </c>
      <c r="M21" s="75">
        <v>6</v>
      </c>
    </row>
    <row r="22" spans="1:13">
      <c r="A22" s="126" t="s">
        <v>326</v>
      </c>
      <c r="B22" s="115" t="s">
        <v>469</v>
      </c>
      <c r="C22" s="127" t="s">
        <v>192</v>
      </c>
      <c r="D22" s="115" t="s">
        <v>469</v>
      </c>
      <c r="F22" s="94" t="s">
        <v>513</v>
      </c>
      <c r="H22" s="94"/>
      <c r="J22" s="126" t="s">
        <v>412</v>
      </c>
      <c r="K22" s="115" t="s">
        <v>469</v>
      </c>
      <c r="L22" s="127" t="s">
        <v>377</v>
      </c>
      <c r="M22" s="115">
        <v>5</v>
      </c>
    </row>
    <row r="23" spans="1:13">
      <c r="A23" s="74" t="s">
        <v>406</v>
      </c>
      <c r="B23" s="75">
        <v>4.5</v>
      </c>
      <c r="C23" s="127" t="s">
        <v>237</v>
      </c>
      <c r="D23" s="115">
        <v>6.5</v>
      </c>
      <c r="F23" s="94" t="s">
        <v>514</v>
      </c>
      <c r="H23" s="94"/>
      <c r="J23" s="126" t="s">
        <v>426</v>
      </c>
      <c r="K23" s="115" t="s">
        <v>469</v>
      </c>
      <c r="L23" s="127" t="s">
        <v>493</v>
      </c>
      <c r="M23" s="115">
        <v>5</v>
      </c>
    </row>
    <row r="24" spans="1:13">
      <c r="A24" s="126" t="s">
        <v>399</v>
      </c>
      <c r="B24" s="115" t="s">
        <v>469</v>
      </c>
      <c r="C24" s="74" t="s">
        <v>202</v>
      </c>
      <c r="D24" s="75">
        <v>4.5</v>
      </c>
      <c r="F24" s="94" t="s">
        <v>515</v>
      </c>
      <c r="H24" s="94"/>
      <c r="J24" s="126" t="s">
        <v>379</v>
      </c>
      <c r="K24" s="115" t="s">
        <v>469</v>
      </c>
      <c r="L24" s="127" t="s">
        <v>498</v>
      </c>
      <c r="M24" s="115">
        <v>6</v>
      </c>
    </row>
    <row r="25" spans="1:13">
      <c r="A25" s="74" t="s">
        <v>104</v>
      </c>
      <c r="B25" s="75">
        <v>5</v>
      </c>
      <c r="C25" s="127" t="s">
        <v>371</v>
      </c>
      <c r="D25" s="115">
        <v>6.5</v>
      </c>
      <c r="F25" s="94"/>
      <c r="H25" s="94"/>
      <c r="J25" s="126" t="s">
        <v>351</v>
      </c>
      <c r="K25" s="115" t="s">
        <v>469</v>
      </c>
      <c r="L25" s="127" t="s">
        <v>335</v>
      </c>
      <c r="M25" s="115">
        <v>6.5</v>
      </c>
    </row>
    <row r="26" spans="1:13">
      <c r="A26" s="74" t="s">
        <v>261</v>
      </c>
      <c r="B26" s="75">
        <v>5.5</v>
      </c>
      <c r="C26" s="127" t="s">
        <v>401</v>
      </c>
      <c r="D26" s="115">
        <v>5</v>
      </c>
      <c r="F26" s="94"/>
      <c r="H26" s="94"/>
      <c r="J26" s="126" t="s">
        <v>245</v>
      </c>
      <c r="K26" s="115" t="s">
        <v>469</v>
      </c>
      <c r="L26" s="127" t="s">
        <v>47</v>
      </c>
      <c r="M26" s="115" t="s">
        <v>469</v>
      </c>
    </row>
    <row r="27" spans="1:13">
      <c r="A27" s="126" t="s">
        <v>143</v>
      </c>
      <c r="B27" s="115">
        <v>5.5</v>
      </c>
      <c r="C27" s="127" t="s">
        <v>109</v>
      </c>
      <c r="D27" s="115">
        <v>6.5</v>
      </c>
      <c r="F27" s="94"/>
      <c r="H27" s="94"/>
      <c r="J27" s="126" t="s">
        <v>266</v>
      </c>
      <c r="K27" s="115">
        <v>5.5</v>
      </c>
      <c r="L27" s="127" t="s">
        <v>396</v>
      </c>
      <c r="M27" s="115">
        <v>4.5</v>
      </c>
    </row>
    <row r="28" spans="1:13">
      <c r="A28" s="126" t="s">
        <v>339</v>
      </c>
      <c r="B28" s="115">
        <v>4.5</v>
      </c>
      <c r="C28" s="127" t="s">
        <v>341</v>
      </c>
      <c r="D28" s="115">
        <v>6</v>
      </c>
      <c r="F28" s="94"/>
      <c r="H28" s="94"/>
      <c r="J28" s="126" t="s">
        <v>411</v>
      </c>
      <c r="K28" s="115">
        <v>6.5</v>
      </c>
      <c r="L28" s="127" t="s">
        <v>298</v>
      </c>
      <c r="M28" s="115">
        <v>5.5</v>
      </c>
    </row>
    <row r="29" spans="1:13" ht="15" thickBot="1">
      <c r="A29" s="129" t="s">
        <v>347</v>
      </c>
      <c r="B29" s="118">
        <v>9</v>
      </c>
      <c r="C29" s="130" t="s">
        <v>489</v>
      </c>
      <c r="D29" s="118">
        <v>5</v>
      </c>
      <c r="F29" s="94"/>
      <c r="H29" s="94"/>
      <c r="J29" s="129" t="s">
        <v>366</v>
      </c>
      <c r="K29" s="118" t="s">
        <v>469</v>
      </c>
      <c r="L29" s="130" t="s">
        <v>144</v>
      </c>
      <c r="M29" s="118" t="s">
        <v>469</v>
      </c>
    </row>
    <row r="30" spans="1:13" ht="15">
      <c r="A30" s="31"/>
      <c r="H30" s="94"/>
    </row>
    <row r="32" spans="1:13" ht="15" thickBot="1"/>
    <row r="33" spans="1:15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5" ht="15" thickBot="1"/>
    <row r="35" spans="1:15" ht="15" thickBot="1">
      <c r="A35" s="25" t="str">
        <f>TABELLONE!J32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TABELLONE!K32</f>
        <v>UNAJUNGLACAZO FC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TABELLONE!J33</f>
        <v>EVRIBADI</v>
      </c>
      <c r="K35" s="38">
        <f>IF(K48&lt;66,0,IF(K48&lt;70,1,IF(K48&lt;74,2,IF(K48&lt;78,3,IF(K48&lt;82,4,IF(K48&lt;86,5,IF(K48&lt;90,6,IF(K48&lt;94,7,IF(K48&lt;98,8,IF(K48&lt;101,9,10))))))))))</f>
        <v>5</v>
      </c>
      <c r="L35" s="43" t="str">
        <f>TABELLONE!K33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5">
      <c r="A36" s="111" t="s">
        <v>135</v>
      </c>
      <c r="B36" s="112">
        <v>4</v>
      </c>
      <c r="C36" s="113" t="s">
        <v>82</v>
      </c>
      <c r="D36" s="112">
        <v>4.5</v>
      </c>
      <c r="F36" s="94"/>
      <c r="J36" s="111" t="s">
        <v>227</v>
      </c>
      <c r="K36" s="112">
        <v>4</v>
      </c>
      <c r="L36" s="113" t="s">
        <v>48</v>
      </c>
      <c r="M36" s="112">
        <v>2</v>
      </c>
      <c r="O36" s="94"/>
    </row>
    <row r="37" spans="1:15">
      <c r="A37" s="114" t="s">
        <v>148</v>
      </c>
      <c r="B37" s="115">
        <v>10</v>
      </c>
      <c r="C37" s="116" t="s">
        <v>123</v>
      </c>
      <c r="D37" s="115">
        <v>6</v>
      </c>
      <c r="F37" s="94"/>
      <c r="J37" s="114" t="s">
        <v>107</v>
      </c>
      <c r="K37" s="115">
        <v>5.5</v>
      </c>
      <c r="L37" s="116" t="s">
        <v>329</v>
      </c>
      <c r="M37" s="115">
        <v>6.5</v>
      </c>
      <c r="O37" s="94"/>
    </row>
    <row r="38" spans="1:15">
      <c r="A38" s="114" t="s">
        <v>160</v>
      </c>
      <c r="B38" s="115">
        <v>7.5</v>
      </c>
      <c r="C38" s="116" t="s">
        <v>200</v>
      </c>
      <c r="D38" s="115">
        <v>6</v>
      </c>
      <c r="F38" s="94"/>
      <c r="J38" s="114" t="s">
        <v>124</v>
      </c>
      <c r="K38" s="115">
        <v>6.5</v>
      </c>
      <c r="L38" s="116" t="s">
        <v>219</v>
      </c>
      <c r="M38" s="115">
        <v>4.5</v>
      </c>
      <c r="O38" s="94"/>
    </row>
    <row r="39" spans="1:15">
      <c r="A39" s="114" t="s">
        <v>224</v>
      </c>
      <c r="B39" s="115">
        <v>5.5</v>
      </c>
      <c r="C39" s="72" t="s">
        <v>328</v>
      </c>
      <c r="D39" s="73">
        <v>5.5</v>
      </c>
      <c r="F39" s="94"/>
      <c r="J39" s="114" t="s">
        <v>122</v>
      </c>
      <c r="K39" s="115">
        <v>5</v>
      </c>
      <c r="L39" s="116" t="s">
        <v>218</v>
      </c>
      <c r="M39" s="115">
        <v>5</v>
      </c>
      <c r="O39" s="94"/>
    </row>
    <row r="40" spans="1:15">
      <c r="A40" s="72" t="s">
        <v>325</v>
      </c>
      <c r="B40" s="73">
        <v>7</v>
      </c>
      <c r="C40" s="116" t="s">
        <v>419</v>
      </c>
      <c r="D40" s="115">
        <v>4.5</v>
      </c>
      <c r="F40" s="94"/>
      <c r="J40" s="114" t="s">
        <v>129</v>
      </c>
      <c r="K40" s="115">
        <v>7</v>
      </c>
      <c r="L40" s="116" t="s">
        <v>159</v>
      </c>
      <c r="M40" s="115">
        <v>5.5</v>
      </c>
      <c r="O40" s="94"/>
    </row>
    <row r="41" spans="1:15">
      <c r="A41" s="114" t="s">
        <v>203</v>
      </c>
      <c r="B41" s="115">
        <v>6</v>
      </c>
      <c r="C41" s="116" t="s">
        <v>87</v>
      </c>
      <c r="D41" s="115">
        <v>6</v>
      </c>
      <c r="F41" s="94"/>
      <c r="J41" s="114" t="s">
        <v>246</v>
      </c>
      <c r="K41" s="115">
        <v>6.5</v>
      </c>
      <c r="L41" s="116" t="s">
        <v>91</v>
      </c>
      <c r="M41" s="115">
        <v>6</v>
      </c>
      <c r="O41" s="94"/>
    </row>
    <row r="42" spans="1:15">
      <c r="A42" s="114" t="s">
        <v>282</v>
      </c>
      <c r="B42" s="115">
        <v>10</v>
      </c>
      <c r="C42" s="72" t="s">
        <v>293</v>
      </c>
      <c r="D42" s="73">
        <v>6</v>
      </c>
      <c r="F42" s="94"/>
      <c r="J42" s="72" t="s">
        <v>417</v>
      </c>
      <c r="K42" s="73">
        <v>5.5</v>
      </c>
      <c r="L42" s="116" t="s">
        <v>102</v>
      </c>
      <c r="M42" s="115">
        <v>7</v>
      </c>
      <c r="O42" s="94"/>
    </row>
    <row r="43" spans="1:15">
      <c r="A43" s="72" t="s">
        <v>354</v>
      </c>
      <c r="B43" s="73">
        <v>5.5</v>
      </c>
      <c r="C43" s="116" t="s">
        <v>315</v>
      </c>
      <c r="D43" s="115">
        <v>5</v>
      </c>
      <c r="F43" s="94"/>
      <c r="J43" s="114" t="s">
        <v>72</v>
      </c>
      <c r="K43" s="115">
        <v>6</v>
      </c>
      <c r="L43" s="116" t="s">
        <v>126</v>
      </c>
      <c r="M43" s="115">
        <v>5.5</v>
      </c>
      <c r="O43" s="94"/>
    </row>
    <row r="44" spans="1:15">
      <c r="A44" s="114" t="s">
        <v>247</v>
      </c>
      <c r="B44" s="115">
        <v>5</v>
      </c>
      <c r="C44" s="116" t="s">
        <v>190</v>
      </c>
      <c r="D44" s="115">
        <v>6</v>
      </c>
      <c r="F44" s="94"/>
      <c r="J44" s="114" t="s">
        <v>64</v>
      </c>
      <c r="K44" s="115">
        <v>11.5</v>
      </c>
      <c r="L44" s="116" t="s">
        <v>62</v>
      </c>
      <c r="M44" s="115">
        <v>6</v>
      </c>
      <c r="O44" s="94"/>
    </row>
    <row r="45" spans="1:15">
      <c r="A45" s="114" t="s">
        <v>163</v>
      </c>
      <c r="B45" s="115">
        <v>5</v>
      </c>
      <c r="C45" s="116" t="s">
        <v>269</v>
      </c>
      <c r="D45" s="115">
        <v>14</v>
      </c>
      <c r="F45" s="94"/>
      <c r="J45" s="114" t="s">
        <v>80</v>
      </c>
      <c r="K45" s="115">
        <v>13</v>
      </c>
      <c r="L45" s="116" t="s">
        <v>153</v>
      </c>
      <c r="M45" s="115">
        <v>6</v>
      </c>
      <c r="O45" s="94"/>
    </row>
    <row r="46" spans="1:15" ht="15" thickBot="1">
      <c r="A46" s="117" t="s">
        <v>403</v>
      </c>
      <c r="B46" s="118">
        <v>4.5</v>
      </c>
      <c r="C46" s="119" t="s">
        <v>210</v>
      </c>
      <c r="D46" s="118">
        <v>8</v>
      </c>
      <c r="F46" s="94"/>
      <c r="J46" s="117" t="s">
        <v>373</v>
      </c>
      <c r="K46" s="118">
        <v>11</v>
      </c>
      <c r="L46" s="119" t="s">
        <v>327</v>
      </c>
      <c r="M46" s="118">
        <v>6</v>
      </c>
      <c r="O46" s="94"/>
    </row>
    <row r="47" spans="1:15" ht="15" thickBot="1">
      <c r="A47" s="120" t="s">
        <v>44</v>
      </c>
      <c r="B47" s="121">
        <v>1</v>
      </c>
      <c r="C47" s="119"/>
      <c r="D47" s="121"/>
      <c r="J47" s="120" t="s">
        <v>44</v>
      </c>
      <c r="K47" s="121">
        <v>1</v>
      </c>
      <c r="L47" s="119"/>
      <c r="M47" s="121"/>
      <c r="O47" s="94"/>
    </row>
    <row r="48" spans="1:15" ht="15" thickBot="1">
      <c r="A48" s="82"/>
      <c r="B48" s="122">
        <f>SUM(B36:B47)</f>
        <v>71</v>
      </c>
      <c r="C48" s="82"/>
      <c r="D48" s="122">
        <f>SUM(D36:D47)</f>
        <v>71.5</v>
      </c>
      <c r="J48" s="82"/>
      <c r="K48" s="122">
        <f>SUM(K36:K47)</f>
        <v>82.5</v>
      </c>
      <c r="L48" s="82"/>
      <c r="M48" s="122">
        <f>SUM(M36:M47)</f>
        <v>60</v>
      </c>
      <c r="O48" s="94"/>
    </row>
    <row r="49" spans="1:15" ht="15" thickBot="1">
      <c r="A49" s="123" t="s">
        <v>14</v>
      </c>
      <c r="B49" s="82"/>
      <c r="C49" s="123" t="s">
        <v>14</v>
      </c>
      <c r="D49" s="82"/>
      <c r="J49" s="123" t="s">
        <v>14</v>
      </c>
      <c r="K49" s="82"/>
      <c r="L49" s="123" t="s">
        <v>14</v>
      </c>
      <c r="M49" s="82"/>
      <c r="O49" s="94"/>
    </row>
    <row r="50" spans="1:15">
      <c r="A50" s="124" t="s">
        <v>135</v>
      </c>
      <c r="B50" s="112">
        <v>4</v>
      </c>
      <c r="C50" s="125" t="s">
        <v>82</v>
      </c>
      <c r="D50" s="112">
        <v>4.5</v>
      </c>
      <c r="J50" s="124" t="s">
        <v>227</v>
      </c>
      <c r="K50" s="112">
        <v>4</v>
      </c>
      <c r="L50" s="125" t="s">
        <v>48</v>
      </c>
      <c r="M50" s="112">
        <v>2</v>
      </c>
      <c r="O50" s="94"/>
    </row>
    <row r="51" spans="1:15">
      <c r="A51" s="126" t="s">
        <v>233</v>
      </c>
      <c r="B51" s="115" t="s">
        <v>469</v>
      </c>
      <c r="C51" s="127" t="s">
        <v>81</v>
      </c>
      <c r="D51" s="115" t="s">
        <v>469</v>
      </c>
      <c r="J51" s="126" t="s">
        <v>223</v>
      </c>
      <c r="K51" s="115">
        <v>5.5</v>
      </c>
      <c r="L51" s="127" t="s">
        <v>118</v>
      </c>
      <c r="M51" s="115">
        <v>5.5</v>
      </c>
      <c r="O51" s="94"/>
    </row>
    <row r="52" spans="1:15">
      <c r="A52" s="74" t="s">
        <v>370</v>
      </c>
      <c r="B52" s="75">
        <v>7</v>
      </c>
      <c r="C52" s="74" t="s">
        <v>402</v>
      </c>
      <c r="D52" s="75">
        <v>5.5</v>
      </c>
      <c r="J52" s="126" t="s">
        <v>217</v>
      </c>
      <c r="K52" s="115">
        <v>4.5</v>
      </c>
      <c r="L52" s="127" t="s">
        <v>372</v>
      </c>
      <c r="M52" s="115">
        <v>5.5</v>
      </c>
      <c r="O52" s="94"/>
    </row>
    <row r="53" spans="1:15">
      <c r="A53" s="126" t="s">
        <v>323</v>
      </c>
      <c r="B53" s="115">
        <v>4.5</v>
      </c>
      <c r="C53" s="127" t="s">
        <v>221</v>
      </c>
      <c r="D53" s="115">
        <v>7</v>
      </c>
      <c r="J53" s="126" t="s">
        <v>391</v>
      </c>
      <c r="K53" s="115">
        <v>4</v>
      </c>
      <c r="L53" s="127" t="s">
        <v>450</v>
      </c>
      <c r="M53" s="115">
        <v>6</v>
      </c>
      <c r="O53" s="94"/>
    </row>
    <row r="54" spans="1:15">
      <c r="A54" s="126" t="s">
        <v>352</v>
      </c>
      <c r="B54" s="115" t="s">
        <v>469</v>
      </c>
      <c r="C54" s="127" t="s">
        <v>487</v>
      </c>
      <c r="D54" s="115" t="s">
        <v>469</v>
      </c>
      <c r="J54" s="126" t="s">
        <v>314</v>
      </c>
      <c r="K54" s="115" t="s">
        <v>469</v>
      </c>
      <c r="L54" s="127" t="s">
        <v>74</v>
      </c>
      <c r="M54" s="115">
        <v>6.5</v>
      </c>
      <c r="O54" s="94"/>
    </row>
    <row r="55" spans="1:15">
      <c r="A55" s="74" t="s">
        <v>332</v>
      </c>
      <c r="B55" s="75">
        <v>5.5</v>
      </c>
      <c r="C55" s="74" t="s">
        <v>361</v>
      </c>
      <c r="D55" s="75">
        <v>6</v>
      </c>
      <c r="J55" s="74" t="s">
        <v>294</v>
      </c>
      <c r="K55" s="75">
        <v>5.5</v>
      </c>
      <c r="L55" s="127" t="s">
        <v>98</v>
      </c>
      <c r="M55" s="115" t="s">
        <v>469</v>
      </c>
      <c r="O55" s="94"/>
    </row>
    <row r="56" spans="1:15">
      <c r="A56" s="126" t="s">
        <v>355</v>
      </c>
      <c r="B56" s="115" t="s">
        <v>469</v>
      </c>
      <c r="C56" s="127" t="s">
        <v>307</v>
      </c>
      <c r="D56" s="115" t="s">
        <v>469</v>
      </c>
      <c r="J56" s="126" t="s">
        <v>484</v>
      </c>
      <c r="K56" s="115">
        <v>5</v>
      </c>
      <c r="L56" s="127" t="s">
        <v>360</v>
      </c>
      <c r="M56" s="115" t="s">
        <v>469</v>
      </c>
      <c r="O56" s="94"/>
    </row>
    <row r="57" spans="1:15">
      <c r="A57" s="126" t="s">
        <v>385</v>
      </c>
      <c r="B57" s="115">
        <v>6</v>
      </c>
      <c r="C57" s="127" t="s">
        <v>185</v>
      </c>
      <c r="D57" s="115" t="s">
        <v>469</v>
      </c>
      <c r="J57" s="126" t="s">
        <v>485</v>
      </c>
      <c r="K57" s="115" t="s">
        <v>469</v>
      </c>
      <c r="L57" s="127" t="s">
        <v>389</v>
      </c>
      <c r="M57" s="115">
        <v>4.5</v>
      </c>
      <c r="O57" s="94"/>
    </row>
    <row r="58" spans="1:15">
      <c r="A58" s="126" t="s">
        <v>295</v>
      </c>
      <c r="B58" s="115">
        <v>6</v>
      </c>
      <c r="C58" s="127" t="s">
        <v>256</v>
      </c>
      <c r="D58" s="115">
        <v>5</v>
      </c>
      <c r="J58" s="126" t="s">
        <v>454</v>
      </c>
      <c r="K58" s="115" t="s">
        <v>469</v>
      </c>
      <c r="L58" s="127" t="s">
        <v>316</v>
      </c>
      <c r="M58" s="115">
        <v>5.5</v>
      </c>
    </row>
    <row r="59" spans="1:15" ht="15" thickBot="1">
      <c r="A59" s="129" t="s">
        <v>423</v>
      </c>
      <c r="B59" s="118">
        <v>5.5</v>
      </c>
      <c r="C59" s="130" t="s">
        <v>186</v>
      </c>
      <c r="D59" s="118" t="s">
        <v>469</v>
      </c>
      <c r="J59" s="129" t="s">
        <v>405</v>
      </c>
      <c r="K59" s="118">
        <v>6</v>
      </c>
      <c r="L59" s="130" t="s">
        <v>420</v>
      </c>
      <c r="M59" s="118" t="s">
        <v>469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</row>
    <row r="62" spans="1:15" ht="15" thickBot="1"/>
    <row r="63" spans="1:15" ht="16" thickBot="1">
      <c r="A63" s="25" t="str">
        <f>TABELLONE!J58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TABELLONE!K58</f>
        <v>IBRADIPOSI</v>
      </c>
      <c r="D63" s="38">
        <f>IF(D76&lt;66,0,IF(D76&lt;70,1,IF(D76&lt;74,2,IF(D76&lt;78,3,IF(D76&lt;82,4,IF(D76&lt;86,5,IF(D76&lt;90,6,IF(D76&lt;94,7,IF(D76&lt;98,8,IF(D76&lt;101,9,10))))))))))</f>
        <v>5</v>
      </c>
      <c r="F63" s="97"/>
      <c r="J63" s="25" t="str">
        <f>TABELLONE!J59</f>
        <v>SCARSENAL</v>
      </c>
      <c r="K63" s="38">
        <f>IF(K76&lt;66,0,IF(K76&lt;70,1,IF(K76&lt;74,2,IF(K76&lt;78,3,IF(K76&lt;82,4,IF(K76&lt;86,5,IF(K76&lt;90,6,IF(K76&lt;94,7,IF(K76&lt;98,8,IF(K76&lt;101,9,10))))))))))</f>
        <v>2</v>
      </c>
      <c r="L63" s="43" t="str">
        <f>TABELLONE!K59</f>
        <v>MARCELLONA</v>
      </c>
      <c r="M63" s="38">
        <f>IF(M76&lt;66,0,IF(M76&lt;70,1,IF(M76&lt;74,2,IF(M76&lt;78,3,IF(M76&lt;82,4,IF(M76&lt;86,5,IF(M76&lt;90,6,IF(M76&lt;94,7,IF(M76&lt;98,8,IF(M76&lt;101,9,10))))))))))</f>
        <v>3</v>
      </c>
    </row>
    <row r="64" spans="1:15" ht="15">
      <c r="A64" s="111" t="s">
        <v>86</v>
      </c>
      <c r="B64" s="112">
        <v>5.5</v>
      </c>
      <c r="C64" s="113" t="s">
        <v>194</v>
      </c>
      <c r="D64" s="112">
        <v>6.5</v>
      </c>
      <c r="F64" s="97"/>
      <c r="G64" s="93"/>
      <c r="J64" s="111" t="s">
        <v>444</v>
      </c>
      <c r="K64" s="112">
        <v>5</v>
      </c>
      <c r="L64" s="113" t="s">
        <v>311</v>
      </c>
      <c r="M64" s="112">
        <v>5</v>
      </c>
    </row>
    <row r="65" spans="1:14" ht="15">
      <c r="A65" s="114" t="s">
        <v>198</v>
      </c>
      <c r="B65" s="115">
        <v>6</v>
      </c>
      <c r="C65" s="116" t="s">
        <v>147</v>
      </c>
      <c r="D65" s="115">
        <v>6</v>
      </c>
      <c r="F65" s="97"/>
      <c r="G65" s="93"/>
      <c r="J65" s="114" t="s">
        <v>97</v>
      </c>
      <c r="K65" s="115">
        <v>6</v>
      </c>
      <c r="L65" s="116" t="s">
        <v>437</v>
      </c>
      <c r="M65" s="115">
        <v>6.5</v>
      </c>
      <c r="N65" s="20"/>
    </row>
    <row r="66" spans="1:14" ht="15">
      <c r="A66" s="114" t="s">
        <v>125</v>
      </c>
      <c r="B66" s="115">
        <v>6</v>
      </c>
      <c r="C66" s="116" t="s">
        <v>302</v>
      </c>
      <c r="D66" s="115">
        <v>7</v>
      </c>
      <c r="F66" s="97"/>
      <c r="G66" s="93"/>
      <c r="J66" s="114" t="s">
        <v>312</v>
      </c>
      <c r="K66" s="115">
        <v>9.5</v>
      </c>
      <c r="L66" s="72" t="s">
        <v>196</v>
      </c>
      <c r="M66" s="73">
        <v>6</v>
      </c>
      <c r="N66" s="20"/>
    </row>
    <row r="67" spans="1:14" ht="15">
      <c r="A67" s="114" t="s">
        <v>238</v>
      </c>
      <c r="B67" s="115">
        <v>6</v>
      </c>
      <c r="C67" s="116" t="s">
        <v>141</v>
      </c>
      <c r="D67" s="115">
        <v>7</v>
      </c>
      <c r="F67" s="97"/>
      <c r="G67" s="93"/>
      <c r="J67" s="114" t="s">
        <v>408</v>
      </c>
      <c r="K67" s="115">
        <v>5</v>
      </c>
      <c r="L67" s="116" t="s">
        <v>197</v>
      </c>
      <c r="M67" s="115">
        <v>6</v>
      </c>
      <c r="N67" s="20"/>
    </row>
    <row r="68" spans="1:14" ht="15">
      <c r="A68" s="114" t="s">
        <v>142</v>
      </c>
      <c r="B68" s="115">
        <v>4.5</v>
      </c>
      <c r="C68" s="116" t="s">
        <v>152</v>
      </c>
      <c r="D68" s="115">
        <v>5</v>
      </c>
      <c r="F68" s="97"/>
      <c r="G68" s="93"/>
      <c r="J68" s="72" t="s">
        <v>289</v>
      </c>
      <c r="K68" s="73">
        <v>6</v>
      </c>
      <c r="L68" s="116" t="s">
        <v>310</v>
      </c>
      <c r="M68" s="115">
        <v>7</v>
      </c>
      <c r="N68" s="20"/>
    </row>
    <row r="69" spans="1:14" ht="15">
      <c r="A69" s="114" t="s">
        <v>292</v>
      </c>
      <c r="B69" s="115">
        <v>5.5</v>
      </c>
      <c r="C69" s="116" t="s">
        <v>207</v>
      </c>
      <c r="D69" s="115">
        <v>6.5</v>
      </c>
      <c r="F69" s="97"/>
      <c r="G69" s="93"/>
      <c r="J69" s="114" t="s">
        <v>445</v>
      </c>
      <c r="K69" s="115">
        <v>6</v>
      </c>
      <c r="L69" s="116" t="s">
        <v>89</v>
      </c>
      <c r="M69" s="115">
        <v>7.5</v>
      </c>
      <c r="N69" s="20"/>
    </row>
    <row r="70" spans="1:14" ht="15">
      <c r="A70" s="114" t="s">
        <v>175</v>
      </c>
      <c r="B70" s="115">
        <v>6</v>
      </c>
      <c r="C70" s="116" t="s">
        <v>336</v>
      </c>
      <c r="D70" s="115">
        <v>6</v>
      </c>
      <c r="F70" s="97"/>
      <c r="G70" s="93"/>
      <c r="J70" s="114" t="s">
        <v>265</v>
      </c>
      <c r="K70" s="115">
        <v>8</v>
      </c>
      <c r="L70" s="116" t="s">
        <v>490</v>
      </c>
      <c r="M70" s="115">
        <v>6.5</v>
      </c>
      <c r="N70" s="20"/>
    </row>
    <row r="71" spans="1:14" ht="15">
      <c r="A71" s="114" t="s">
        <v>251</v>
      </c>
      <c r="B71" s="115">
        <v>10</v>
      </c>
      <c r="C71" s="116" t="s">
        <v>253</v>
      </c>
      <c r="D71" s="115">
        <v>10</v>
      </c>
      <c r="F71" s="97"/>
      <c r="G71" s="93"/>
      <c r="J71" s="114" t="s">
        <v>220</v>
      </c>
      <c r="K71" s="115">
        <v>6</v>
      </c>
      <c r="L71" s="116" t="s">
        <v>157</v>
      </c>
      <c r="M71" s="115">
        <v>7</v>
      </c>
      <c r="N71" s="20"/>
    </row>
    <row r="72" spans="1:14" ht="15">
      <c r="A72" s="114" t="s">
        <v>67</v>
      </c>
      <c r="B72" s="115">
        <v>10.5</v>
      </c>
      <c r="C72" s="72" t="s">
        <v>283</v>
      </c>
      <c r="D72" s="73">
        <v>5</v>
      </c>
      <c r="F72" s="97"/>
      <c r="G72" s="93"/>
      <c r="J72" s="114" t="s">
        <v>71</v>
      </c>
      <c r="K72" s="115">
        <v>7.5</v>
      </c>
      <c r="L72" s="116" t="s">
        <v>275</v>
      </c>
      <c r="M72" s="115">
        <v>9</v>
      </c>
      <c r="N72" s="20"/>
    </row>
    <row r="73" spans="1:14" ht="15">
      <c r="A73" s="114" t="s">
        <v>281</v>
      </c>
      <c r="B73" s="115">
        <v>5</v>
      </c>
      <c r="C73" s="116" t="s">
        <v>172</v>
      </c>
      <c r="D73" s="115">
        <v>18</v>
      </c>
      <c r="F73" s="97"/>
      <c r="G73" s="93"/>
      <c r="J73" s="114" t="s">
        <v>274</v>
      </c>
      <c r="K73" s="115">
        <v>6.5</v>
      </c>
      <c r="L73" s="116" t="s">
        <v>183</v>
      </c>
      <c r="M73" s="115">
        <v>10</v>
      </c>
      <c r="N73" s="20"/>
    </row>
    <row r="74" spans="1:14" ht="15" thickBot="1">
      <c r="A74" s="117" t="s">
        <v>187</v>
      </c>
      <c r="B74" s="118">
        <v>6.5</v>
      </c>
      <c r="C74" s="119" t="s">
        <v>65</v>
      </c>
      <c r="D74" s="118">
        <v>6</v>
      </c>
      <c r="G74" s="93"/>
      <c r="J74" s="117" t="s">
        <v>446</v>
      </c>
      <c r="K74" s="118">
        <v>5</v>
      </c>
      <c r="L74" s="119" t="s">
        <v>398</v>
      </c>
      <c r="M74" s="118">
        <v>7</v>
      </c>
      <c r="N74" s="20"/>
    </row>
    <row r="75" spans="1:14" ht="15" thickBot="1">
      <c r="A75" s="120" t="s">
        <v>44</v>
      </c>
      <c r="B75" s="121">
        <v>1</v>
      </c>
      <c r="C75" s="119"/>
      <c r="D75" s="121"/>
      <c r="G75" s="93"/>
      <c r="J75" s="120" t="s">
        <v>44</v>
      </c>
      <c r="K75" s="121">
        <v>1</v>
      </c>
      <c r="L75" s="119"/>
      <c r="M75" s="121"/>
      <c r="N75" s="20"/>
    </row>
    <row r="76" spans="1:14" ht="15" thickBot="1">
      <c r="A76" s="82"/>
      <c r="B76" s="122">
        <f>SUM(B64:B75)</f>
        <v>72.5</v>
      </c>
      <c r="C76" s="82"/>
      <c r="D76" s="122">
        <f>SUM(D64:D75)</f>
        <v>83</v>
      </c>
      <c r="J76" s="82"/>
      <c r="K76" s="122">
        <f>SUM(K64:K75)</f>
        <v>71.5</v>
      </c>
      <c r="L76" s="82"/>
      <c r="M76" s="122">
        <f>SUM(M64:M75)</f>
        <v>77.5</v>
      </c>
      <c r="N76" s="20"/>
    </row>
    <row r="77" spans="1:14" ht="15" thickBot="1">
      <c r="A77" s="123" t="s">
        <v>14</v>
      </c>
      <c r="B77" s="82"/>
      <c r="C77" s="123" t="s">
        <v>14</v>
      </c>
      <c r="D77" s="82"/>
      <c r="J77" s="123" t="s">
        <v>14</v>
      </c>
      <c r="K77" s="82"/>
      <c r="L77" s="123" t="s">
        <v>14</v>
      </c>
      <c r="M77" s="82"/>
      <c r="N77" s="20"/>
    </row>
    <row r="78" spans="1:14">
      <c r="A78" s="124" t="s">
        <v>86</v>
      </c>
      <c r="B78" s="112">
        <v>5.5</v>
      </c>
      <c r="C78" s="125" t="s">
        <v>194</v>
      </c>
      <c r="D78" s="112">
        <v>6.5</v>
      </c>
      <c r="J78" s="124" t="s">
        <v>444</v>
      </c>
      <c r="K78" s="112">
        <v>5</v>
      </c>
      <c r="L78" s="125" t="s">
        <v>311</v>
      </c>
      <c r="M78" s="112">
        <v>5</v>
      </c>
      <c r="N78" s="20"/>
    </row>
    <row r="79" spans="1:14">
      <c r="A79" s="126" t="s">
        <v>362</v>
      </c>
      <c r="B79" s="115" t="s">
        <v>469</v>
      </c>
      <c r="C79" s="127" t="s">
        <v>110</v>
      </c>
      <c r="D79" s="115" t="s">
        <v>469</v>
      </c>
      <c r="G79" s="93"/>
      <c r="J79" s="126" t="s">
        <v>154</v>
      </c>
      <c r="K79" s="115">
        <v>7</v>
      </c>
      <c r="L79" s="74" t="s">
        <v>239</v>
      </c>
      <c r="M79" s="75">
        <v>6</v>
      </c>
      <c r="N79" s="20"/>
    </row>
    <row r="80" spans="1:14">
      <c r="A80" s="126" t="s">
        <v>497</v>
      </c>
      <c r="B80" s="115">
        <v>5.5</v>
      </c>
      <c r="C80" s="127" t="s">
        <v>108</v>
      </c>
      <c r="D80" s="115" t="s">
        <v>469</v>
      </c>
      <c r="J80" s="126" t="s">
        <v>424</v>
      </c>
      <c r="K80" s="115" t="s">
        <v>469</v>
      </c>
      <c r="L80" s="127" t="s">
        <v>236</v>
      </c>
      <c r="M80" s="115">
        <v>7</v>
      </c>
      <c r="N80" s="20"/>
    </row>
    <row r="81" spans="1:17">
      <c r="A81" s="126" t="s">
        <v>340</v>
      </c>
      <c r="B81" s="115">
        <v>6.5</v>
      </c>
      <c r="C81" s="127" t="s">
        <v>132</v>
      </c>
      <c r="D81" s="115" t="s">
        <v>469</v>
      </c>
      <c r="G81" s="93"/>
      <c r="J81" s="126" t="s">
        <v>416</v>
      </c>
      <c r="K81" s="115" t="s">
        <v>469</v>
      </c>
      <c r="L81" s="127" t="s">
        <v>103</v>
      </c>
      <c r="M81" s="115" t="s">
        <v>469</v>
      </c>
      <c r="N81" s="20"/>
    </row>
    <row r="82" spans="1:17">
      <c r="A82" s="126" t="s">
        <v>387</v>
      </c>
      <c r="B82" s="115">
        <v>6</v>
      </c>
      <c r="C82" s="127" t="s">
        <v>189</v>
      </c>
      <c r="D82" s="115" t="s">
        <v>469</v>
      </c>
      <c r="G82" s="93"/>
      <c r="J82" s="126" t="s">
        <v>330</v>
      </c>
      <c r="K82" s="115" t="s">
        <v>469</v>
      </c>
      <c r="L82" s="127" t="s">
        <v>145</v>
      </c>
      <c r="M82" s="115" t="s">
        <v>469</v>
      </c>
      <c r="N82" s="20"/>
      <c r="Q82" s="6"/>
    </row>
    <row r="83" spans="1:17">
      <c r="A83" s="126" t="s">
        <v>390</v>
      </c>
      <c r="B83" s="115">
        <v>5.5</v>
      </c>
      <c r="C83" s="127" t="s">
        <v>393</v>
      </c>
      <c r="D83" s="115">
        <v>6.5</v>
      </c>
      <c r="G83" s="93"/>
      <c r="J83" s="74" t="s">
        <v>252</v>
      </c>
      <c r="K83" s="75">
        <v>6</v>
      </c>
      <c r="L83" s="127" t="s">
        <v>345</v>
      </c>
      <c r="M83" s="115">
        <v>6</v>
      </c>
      <c r="N83" s="20"/>
      <c r="Q83" s="6"/>
    </row>
    <row r="84" spans="1:17">
      <c r="A84" s="126" t="s">
        <v>267</v>
      </c>
      <c r="B84" s="115">
        <v>6</v>
      </c>
      <c r="C84" s="127" t="s">
        <v>486</v>
      </c>
      <c r="D84" s="115" t="s">
        <v>469</v>
      </c>
      <c r="G84" s="93"/>
      <c r="J84" s="126" t="s">
        <v>99</v>
      </c>
      <c r="K84" s="115" t="s">
        <v>469</v>
      </c>
      <c r="L84" s="127" t="s">
        <v>113</v>
      </c>
      <c r="M84" s="115">
        <v>5.5</v>
      </c>
      <c r="N84" s="20"/>
      <c r="Q84" s="6"/>
    </row>
    <row r="85" spans="1:17">
      <c r="A85" s="126" t="s">
        <v>94</v>
      </c>
      <c r="B85" s="115" t="s">
        <v>469</v>
      </c>
      <c r="C85" s="74" t="s">
        <v>468</v>
      </c>
      <c r="D85" s="75">
        <v>5</v>
      </c>
      <c r="G85" s="93"/>
      <c r="J85" s="126" t="s">
        <v>383</v>
      </c>
      <c r="K85" s="115">
        <v>5.5</v>
      </c>
      <c r="L85" s="127" t="s">
        <v>84</v>
      </c>
      <c r="M85" s="115">
        <v>9.5</v>
      </c>
      <c r="N85" s="20"/>
      <c r="Q85" s="6"/>
    </row>
    <row r="86" spans="1:17">
      <c r="A86" s="126" t="s">
        <v>404</v>
      </c>
      <c r="B86" s="115">
        <v>6.5</v>
      </c>
      <c r="C86" s="127" t="s">
        <v>249</v>
      </c>
      <c r="D86" s="115" t="s">
        <v>469</v>
      </c>
      <c r="G86" s="93"/>
      <c r="J86" s="126" t="s">
        <v>63</v>
      </c>
      <c r="K86" s="115">
        <v>5</v>
      </c>
      <c r="L86" s="127" t="s">
        <v>392</v>
      </c>
      <c r="M86" s="128">
        <v>5.5</v>
      </c>
      <c r="N86" s="20"/>
      <c r="Q86" s="6"/>
    </row>
    <row r="87" spans="1:17" ht="15" thickBot="1">
      <c r="A87" s="129" t="s">
        <v>418</v>
      </c>
      <c r="B87" s="118">
        <v>6</v>
      </c>
      <c r="C87" s="130"/>
      <c r="D87" s="118"/>
      <c r="G87" s="93"/>
      <c r="J87" s="129" t="s">
        <v>151</v>
      </c>
      <c r="K87" s="118" t="s">
        <v>469</v>
      </c>
      <c r="L87" s="130" t="s">
        <v>173</v>
      </c>
      <c r="M87" s="118" t="s">
        <v>469</v>
      </c>
      <c r="N87" s="20"/>
      <c r="Q87" s="6"/>
    </row>
    <row r="88" spans="1:17" ht="15" thickBot="1">
      <c r="G88" s="93"/>
      <c r="N88" s="20"/>
      <c r="Q88" s="6"/>
    </row>
    <row r="89" spans="1:17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</row>
    <row r="90" spans="1:17" ht="15" thickBot="1"/>
    <row r="91" spans="1:17" ht="15" thickBot="1">
      <c r="A91" s="25" t="str">
        <f>TABELLONE!J84</f>
        <v>FLYBEARD</v>
      </c>
      <c r="B91" s="38">
        <f>IF(B104&lt;66,0,IF(B104&lt;70,1,IF(B104&lt;74,2,IF(B104&lt;78,3,IF(B104&lt;82,4,IF(B104&lt;86,5,IF(B104&lt;90,6,IF(B104&lt;94,7,IF(B104&lt;98,8,IF(B104&lt;101,9,10))))))))))</f>
        <v>1</v>
      </c>
      <c r="C91" s="43" t="str">
        <f>TABELLONE!K84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J91" s="25" t="str">
        <f>TABELLONE!J85</f>
        <v>CSKA SCINA</v>
      </c>
      <c r="K91" s="38">
        <f>IF(K104&lt;66,0,IF(K104&lt;70,1,IF(K104&lt;74,2,IF(K104&lt;78,3,IF(K104&lt;82,4,IF(K104&lt;86,5,IF(K104&lt;90,6,IF(K104&lt;94,7,IF(K104&lt;98,8,IF(K104&lt;101,9,10))))))))))</f>
        <v>3</v>
      </c>
      <c r="L91" s="43" t="str">
        <f>TABELLONE!K85</f>
        <v>CICCIOBUCCIO</v>
      </c>
      <c r="M91" s="38">
        <f>IF(M104&lt;66,0,IF(M104&lt;70,1,IF(M104&lt;74,2,IF(M104&lt;78,3,IF(M104&lt;82,4,IF(M104&lt;86,5,IF(M104&lt;90,6,IF(M104&lt;94,7,IF(M104&lt;98,8,IF(M104&lt;101,9,10))))))))))</f>
        <v>2</v>
      </c>
    </row>
    <row r="92" spans="1:17">
      <c r="A92" s="111" t="s">
        <v>226</v>
      </c>
      <c r="B92" s="112">
        <v>0</v>
      </c>
      <c r="C92" s="113" t="s">
        <v>79</v>
      </c>
      <c r="D92" s="112">
        <v>6.5</v>
      </c>
      <c r="G92" s="93"/>
      <c r="J92" s="111" t="s">
        <v>317</v>
      </c>
      <c r="K92" s="112">
        <v>4.5</v>
      </c>
      <c r="L92" s="113" t="s">
        <v>324</v>
      </c>
      <c r="M92" s="112">
        <v>5</v>
      </c>
    </row>
    <row r="93" spans="1:17">
      <c r="A93" s="72" t="s">
        <v>100</v>
      </c>
      <c r="B93" s="73">
        <v>4</v>
      </c>
      <c r="C93" s="116" t="s">
        <v>206</v>
      </c>
      <c r="D93" s="115">
        <v>5.5</v>
      </c>
      <c r="G93" s="93"/>
      <c r="J93" s="114" t="s">
        <v>462</v>
      </c>
      <c r="K93" s="115">
        <v>7</v>
      </c>
      <c r="L93" s="116" t="s">
        <v>131</v>
      </c>
      <c r="M93" s="115">
        <v>6</v>
      </c>
      <c r="N93" s="20"/>
    </row>
    <row r="94" spans="1:17">
      <c r="A94" s="114" t="s">
        <v>204</v>
      </c>
      <c r="B94" s="115">
        <v>6</v>
      </c>
      <c r="C94" s="72" t="s">
        <v>242</v>
      </c>
      <c r="D94" s="73">
        <v>5</v>
      </c>
      <c r="G94" s="93"/>
      <c r="J94" s="114" t="s">
        <v>460</v>
      </c>
      <c r="K94" s="115">
        <v>3.5</v>
      </c>
      <c r="L94" s="116" t="s">
        <v>494</v>
      </c>
      <c r="M94" s="115">
        <v>6.5</v>
      </c>
      <c r="N94" s="20"/>
    </row>
    <row r="95" spans="1:17">
      <c r="A95" s="114" t="s">
        <v>222</v>
      </c>
      <c r="B95" s="115">
        <v>5</v>
      </c>
      <c r="C95" s="116" t="s">
        <v>334</v>
      </c>
      <c r="D95" s="115">
        <v>6.5</v>
      </c>
      <c r="G95" s="93"/>
      <c r="J95" s="114" t="s">
        <v>358</v>
      </c>
      <c r="K95" s="115">
        <v>7</v>
      </c>
      <c r="L95" s="116" t="s">
        <v>425</v>
      </c>
      <c r="M95" s="115">
        <v>6.5</v>
      </c>
      <c r="N95" s="20"/>
    </row>
    <row r="96" spans="1:17">
      <c r="A96" s="114" t="s">
        <v>254</v>
      </c>
      <c r="B96" s="115">
        <v>10</v>
      </c>
      <c r="C96" s="116" t="s">
        <v>299</v>
      </c>
      <c r="D96" s="115">
        <v>6.5</v>
      </c>
      <c r="G96" s="93"/>
      <c r="J96" s="114" t="s">
        <v>177</v>
      </c>
      <c r="K96" s="115">
        <v>4.5</v>
      </c>
      <c r="L96" s="72" t="s">
        <v>382</v>
      </c>
      <c r="M96" s="73">
        <v>4.5</v>
      </c>
      <c r="N96" s="20"/>
    </row>
    <row r="97" spans="1:17">
      <c r="A97" s="72" t="s">
        <v>309</v>
      </c>
      <c r="B97" s="73">
        <v>7</v>
      </c>
      <c r="C97" s="116" t="s">
        <v>301</v>
      </c>
      <c r="D97" s="115">
        <v>5.5</v>
      </c>
      <c r="G97" s="93"/>
      <c r="J97" s="114" t="s">
        <v>77</v>
      </c>
      <c r="K97" s="115">
        <v>10</v>
      </c>
      <c r="L97" s="116" t="s">
        <v>306</v>
      </c>
      <c r="M97" s="115">
        <v>6.5</v>
      </c>
      <c r="N97" s="20"/>
    </row>
    <row r="98" spans="1:17">
      <c r="A98" s="114" t="s">
        <v>303</v>
      </c>
      <c r="B98" s="115">
        <v>5</v>
      </c>
      <c r="C98" s="116" t="s">
        <v>93</v>
      </c>
      <c r="D98" s="115">
        <v>6</v>
      </c>
      <c r="G98" s="93"/>
      <c r="J98" s="114" t="s">
        <v>313</v>
      </c>
      <c r="K98" s="115">
        <v>5</v>
      </c>
      <c r="L98" s="116" t="s">
        <v>297</v>
      </c>
      <c r="M98" s="115">
        <v>7</v>
      </c>
      <c r="N98" s="20"/>
    </row>
    <row r="99" spans="1:17">
      <c r="A99" s="114" t="s">
        <v>81</v>
      </c>
      <c r="B99" s="115">
        <v>4.5</v>
      </c>
      <c r="C99" s="72" t="s">
        <v>320</v>
      </c>
      <c r="D99" s="73">
        <v>6</v>
      </c>
      <c r="G99" s="93"/>
      <c r="J99" s="114" t="s">
        <v>291</v>
      </c>
      <c r="K99" s="115">
        <v>6</v>
      </c>
      <c r="L99" s="116" t="s">
        <v>208</v>
      </c>
      <c r="M99" s="115">
        <v>7</v>
      </c>
      <c r="N99" s="20"/>
    </row>
    <row r="100" spans="1:17">
      <c r="A100" s="114" t="s">
        <v>169</v>
      </c>
      <c r="B100" s="115">
        <v>10</v>
      </c>
      <c r="C100" s="72" t="s">
        <v>380</v>
      </c>
      <c r="D100" s="73">
        <v>6</v>
      </c>
      <c r="G100" s="93"/>
      <c r="J100" s="114" t="s">
        <v>68</v>
      </c>
      <c r="K100" s="115">
        <v>8.5</v>
      </c>
      <c r="L100" s="116" t="s">
        <v>95</v>
      </c>
      <c r="M100" s="115">
        <v>6</v>
      </c>
      <c r="N100" s="20"/>
    </row>
    <row r="101" spans="1:17">
      <c r="A101" s="114" t="s">
        <v>492</v>
      </c>
      <c r="B101" s="115">
        <v>5</v>
      </c>
      <c r="C101" s="116" t="s">
        <v>112</v>
      </c>
      <c r="D101" s="115">
        <v>5</v>
      </c>
      <c r="G101" s="93"/>
      <c r="J101" s="114" t="s">
        <v>75</v>
      </c>
      <c r="K101" s="115">
        <v>11.5</v>
      </c>
      <c r="L101" s="116" t="s">
        <v>304</v>
      </c>
      <c r="M101" s="115">
        <v>5.5</v>
      </c>
      <c r="N101" s="20"/>
    </row>
    <row r="102" spans="1:17" ht="15" thickBot="1">
      <c r="A102" s="117" t="s">
        <v>85</v>
      </c>
      <c r="B102" s="118">
        <v>10</v>
      </c>
      <c r="C102" s="119" t="s">
        <v>350</v>
      </c>
      <c r="D102" s="118">
        <v>9.5</v>
      </c>
      <c r="G102" s="93"/>
      <c r="J102" s="72" t="s">
        <v>296</v>
      </c>
      <c r="K102" s="136">
        <v>6.5</v>
      </c>
      <c r="L102" s="119" t="s">
        <v>288</v>
      </c>
      <c r="M102" s="118">
        <v>12.5</v>
      </c>
      <c r="N102" s="20"/>
    </row>
    <row r="103" spans="1:17" ht="15" thickBot="1">
      <c r="A103" s="120" t="s">
        <v>44</v>
      </c>
      <c r="B103" s="121">
        <v>1</v>
      </c>
      <c r="C103" s="119"/>
      <c r="D103" s="121"/>
      <c r="J103" s="120" t="s">
        <v>44</v>
      </c>
      <c r="K103" s="121">
        <v>1</v>
      </c>
      <c r="L103" s="119"/>
      <c r="M103" s="121"/>
      <c r="N103" s="20"/>
    </row>
    <row r="104" spans="1:17" ht="15" thickBot="1">
      <c r="A104" s="82"/>
      <c r="B104" s="122">
        <f>SUM(B92:B103)</f>
        <v>67.5</v>
      </c>
      <c r="C104" s="82"/>
      <c r="D104" s="122">
        <f>SUM(D92:D103)</f>
        <v>68</v>
      </c>
      <c r="J104" s="82"/>
      <c r="K104" s="122">
        <f>SUM(K92:K103)</f>
        <v>75</v>
      </c>
      <c r="L104" s="82"/>
      <c r="M104" s="122">
        <f>SUM(M92:M103)</f>
        <v>73</v>
      </c>
      <c r="N104" s="20"/>
    </row>
    <row r="105" spans="1:17" ht="15" thickBot="1">
      <c r="A105" s="123" t="s">
        <v>14</v>
      </c>
      <c r="B105" s="82"/>
      <c r="C105" s="123" t="s">
        <v>14</v>
      </c>
      <c r="D105" s="82"/>
      <c r="J105" s="123" t="s">
        <v>14</v>
      </c>
      <c r="K105" s="82"/>
      <c r="L105" s="123" t="s">
        <v>14</v>
      </c>
      <c r="M105" s="82"/>
      <c r="N105" s="20"/>
    </row>
    <row r="106" spans="1:17">
      <c r="A106" s="124" t="s">
        <v>226</v>
      </c>
      <c r="B106" s="112">
        <v>0</v>
      </c>
      <c r="C106" s="125" t="s">
        <v>79</v>
      </c>
      <c r="D106" s="112">
        <v>6.5</v>
      </c>
      <c r="J106" s="124" t="s">
        <v>317</v>
      </c>
      <c r="K106" s="112">
        <v>4.5</v>
      </c>
      <c r="L106" s="125" t="s">
        <v>324</v>
      </c>
      <c r="M106" s="112">
        <v>5</v>
      </c>
      <c r="N106" s="20"/>
    </row>
    <row r="107" spans="1:17">
      <c r="A107" s="74" t="s">
        <v>96</v>
      </c>
      <c r="B107" s="75">
        <v>4</v>
      </c>
      <c r="C107" s="74" t="s">
        <v>435</v>
      </c>
      <c r="D107" s="75">
        <v>5</v>
      </c>
      <c r="G107" s="93"/>
      <c r="J107" s="126" t="s">
        <v>180</v>
      </c>
      <c r="K107" s="115" t="s">
        <v>469</v>
      </c>
      <c r="L107" s="127" t="s">
        <v>105</v>
      </c>
      <c r="M107" s="115" t="s">
        <v>469</v>
      </c>
      <c r="N107" s="20"/>
    </row>
    <row r="108" spans="1:17">
      <c r="A108" s="126" t="s">
        <v>119</v>
      </c>
      <c r="B108" s="115">
        <v>7</v>
      </c>
      <c r="C108" s="127" t="s">
        <v>121</v>
      </c>
      <c r="D108" s="115" t="s">
        <v>469</v>
      </c>
      <c r="J108" s="126" t="s">
        <v>240</v>
      </c>
      <c r="K108" s="115">
        <v>10</v>
      </c>
      <c r="L108" s="127" t="s">
        <v>115</v>
      </c>
      <c r="M108" s="115" t="s">
        <v>469</v>
      </c>
      <c r="N108" s="20"/>
    </row>
    <row r="109" spans="1:17">
      <c r="A109" s="126" t="s">
        <v>231</v>
      </c>
      <c r="B109" s="115" t="s">
        <v>469</v>
      </c>
      <c r="C109" s="127" t="s">
        <v>128</v>
      </c>
      <c r="D109" s="115">
        <v>7</v>
      </c>
      <c r="G109" s="93"/>
      <c r="J109" s="126" t="s">
        <v>191</v>
      </c>
      <c r="K109" s="115">
        <v>6.5</v>
      </c>
      <c r="L109" s="74" t="s">
        <v>407</v>
      </c>
      <c r="M109" s="75">
        <v>4.5</v>
      </c>
      <c r="N109" s="20"/>
    </row>
    <row r="110" spans="1:17">
      <c r="A110" s="126" t="s">
        <v>127</v>
      </c>
      <c r="B110" s="115" t="s">
        <v>469</v>
      </c>
      <c r="C110" s="127" t="s">
        <v>286</v>
      </c>
      <c r="D110" s="115" t="s">
        <v>469</v>
      </c>
      <c r="G110" s="93"/>
      <c r="J110" s="126" t="s">
        <v>384</v>
      </c>
      <c r="K110" s="115">
        <v>5.5</v>
      </c>
      <c r="L110" s="127" t="s">
        <v>248</v>
      </c>
      <c r="M110" s="115">
        <v>7.5</v>
      </c>
      <c r="N110" s="20"/>
      <c r="Q110" s="6"/>
    </row>
    <row r="111" spans="1:17">
      <c r="A111" s="74" t="s">
        <v>90</v>
      </c>
      <c r="B111" s="75">
        <v>7</v>
      </c>
      <c r="C111" s="74" t="s">
        <v>499</v>
      </c>
      <c r="D111" s="75">
        <v>6</v>
      </c>
      <c r="G111" s="93"/>
      <c r="J111" s="126" t="s">
        <v>193</v>
      </c>
      <c r="K111" s="115">
        <v>6.5</v>
      </c>
      <c r="L111" s="127" t="s">
        <v>344</v>
      </c>
      <c r="M111" s="115">
        <v>6</v>
      </c>
      <c r="N111" s="20"/>
      <c r="Q111" s="6"/>
    </row>
    <row r="112" spans="1:17">
      <c r="A112" s="126" t="s">
        <v>92</v>
      </c>
      <c r="B112" s="115">
        <v>7</v>
      </c>
      <c r="C112" s="74" t="s">
        <v>264</v>
      </c>
      <c r="D112" s="75">
        <v>6</v>
      </c>
      <c r="G112" s="93"/>
      <c r="J112" s="126" t="s">
        <v>260</v>
      </c>
      <c r="K112" s="115" t="s">
        <v>469</v>
      </c>
      <c r="L112" s="127" t="s">
        <v>448</v>
      </c>
      <c r="M112" s="115" t="s">
        <v>469</v>
      </c>
      <c r="N112" s="20"/>
      <c r="Q112" s="6"/>
    </row>
    <row r="113" spans="1:17">
      <c r="A113" s="126" t="s">
        <v>263</v>
      </c>
      <c r="B113" s="115">
        <v>5</v>
      </c>
      <c r="C113" s="127" t="s">
        <v>69</v>
      </c>
      <c r="D113" s="115" t="s">
        <v>469</v>
      </c>
      <c r="G113" s="93"/>
      <c r="J113" s="74" t="s">
        <v>78</v>
      </c>
      <c r="K113" s="75">
        <v>6.5</v>
      </c>
      <c r="L113" s="127" t="s">
        <v>495</v>
      </c>
      <c r="M113" s="115">
        <v>9.5</v>
      </c>
      <c r="N113" s="20"/>
      <c r="Q113" s="6"/>
    </row>
    <row r="114" spans="1:17">
      <c r="A114" s="126" t="s">
        <v>409</v>
      </c>
      <c r="B114" s="115" t="s">
        <v>469</v>
      </c>
      <c r="C114" s="127" t="s">
        <v>410</v>
      </c>
      <c r="D114" s="115">
        <v>14</v>
      </c>
      <c r="G114" s="93"/>
      <c r="J114" s="126" t="s">
        <v>88</v>
      </c>
      <c r="K114" s="115">
        <v>5.5</v>
      </c>
      <c r="L114" s="127" t="s">
        <v>156</v>
      </c>
      <c r="M114" s="115">
        <v>5</v>
      </c>
      <c r="N114" s="20"/>
      <c r="Q114" s="6"/>
    </row>
    <row r="115" spans="1:17" ht="15" thickBot="1">
      <c r="A115" s="129" t="s">
        <v>491</v>
      </c>
      <c r="B115" s="118" t="s">
        <v>469</v>
      </c>
      <c r="C115" s="130" t="s">
        <v>427</v>
      </c>
      <c r="D115" s="118" t="s">
        <v>469</v>
      </c>
      <c r="G115" s="93"/>
      <c r="J115" s="129" t="s">
        <v>374</v>
      </c>
      <c r="K115" s="118">
        <v>5</v>
      </c>
      <c r="L115" s="130" t="s">
        <v>337</v>
      </c>
      <c r="M115" s="118">
        <v>6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5"/>
  <sheetViews>
    <sheetView topLeftCell="A78" zoomScale="85" zoomScaleNormal="85" zoomScalePageLayoutView="85" workbookViewId="0">
      <selection activeCell="B123" sqref="B123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25" t="str">
        <f>+TABELLONE!J10</f>
        <v>MC TOWN</v>
      </c>
      <c r="B5" s="38">
        <f>IF(B18&lt;66,0,IF(B18&lt;70,1,IF(B18&lt;74,2,IF(B18&lt;78,3,IF(B18&lt;82,4,IF(B18&lt;86,5,IF(B18&lt;90,6,IF(B18&lt;94,7,IF(B18&lt;98,8,IF(B18&lt;101,9,10))))))))))</f>
        <v>8</v>
      </c>
      <c r="C5" s="25" t="str">
        <f>+TABELLONE!K10</f>
        <v>BRIGATA GURREN</v>
      </c>
      <c r="D5" s="38">
        <f>IF(D18&lt;66,0,IF(D18&lt;70,1,IF(D18&lt;74,2,IF(D18&lt;78,3,IF(D18&lt;82,4,IF(D18&lt;86,5,IF(D18&lt;90,6,IF(D18&lt;94,7,IF(D18&lt;98,8,IF(D18&lt;101,9,10))))))))))</f>
        <v>4</v>
      </c>
      <c r="F5" s="72"/>
      <c r="G5" s="73"/>
      <c r="J5" s="25" t="str">
        <f>+TABELLONE!J11</f>
        <v>SKIACCIAK MOSCA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+TABELLONE!K11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111" t="s">
        <v>120</v>
      </c>
      <c r="B6" s="112">
        <v>8.5</v>
      </c>
      <c r="C6" s="113" t="s">
        <v>66</v>
      </c>
      <c r="D6" s="112">
        <v>7.5</v>
      </c>
      <c r="F6" s="74"/>
      <c r="G6" s="75"/>
      <c r="H6" s="94"/>
      <c r="J6" s="111" t="s">
        <v>188</v>
      </c>
      <c r="K6" s="112">
        <v>3.5</v>
      </c>
      <c r="L6" s="113" t="s">
        <v>117</v>
      </c>
      <c r="M6" s="112">
        <v>5</v>
      </c>
    </row>
    <row r="7" spans="1:13">
      <c r="A7" s="72" t="s">
        <v>149</v>
      </c>
      <c r="B7" s="73">
        <v>6</v>
      </c>
      <c r="C7" s="116" t="s">
        <v>114</v>
      </c>
      <c r="D7" s="115">
        <v>11.5</v>
      </c>
      <c r="J7" s="72" t="s">
        <v>406</v>
      </c>
      <c r="K7" s="73">
        <v>5.5</v>
      </c>
      <c r="L7" s="116" t="s">
        <v>321</v>
      </c>
      <c r="M7" s="115">
        <v>9.5</v>
      </c>
    </row>
    <row r="8" spans="1:13">
      <c r="A8" s="114" t="s">
        <v>349</v>
      </c>
      <c r="B8" s="115">
        <v>6.5</v>
      </c>
      <c r="C8" s="116" t="s">
        <v>517</v>
      </c>
      <c r="D8" s="115">
        <v>6</v>
      </c>
      <c r="F8" s="137" t="s">
        <v>155</v>
      </c>
      <c r="H8" s="94"/>
      <c r="J8" s="114" t="s">
        <v>195</v>
      </c>
      <c r="K8" s="115">
        <v>5</v>
      </c>
      <c r="L8" s="116" t="s">
        <v>133</v>
      </c>
      <c r="M8" s="115">
        <v>6</v>
      </c>
    </row>
    <row r="9" spans="1:13">
      <c r="A9" s="114" t="s">
        <v>333</v>
      </c>
      <c r="B9" s="115">
        <v>5.5</v>
      </c>
      <c r="C9" s="116" t="s">
        <v>488</v>
      </c>
      <c r="D9" s="115">
        <v>7.5</v>
      </c>
      <c r="F9" s="94" t="s">
        <v>524</v>
      </c>
      <c r="H9" s="94"/>
      <c r="J9" s="114" t="s">
        <v>363</v>
      </c>
      <c r="K9" s="115">
        <v>9</v>
      </c>
      <c r="L9" s="116" t="s">
        <v>106</v>
      </c>
      <c r="M9" s="115">
        <v>6</v>
      </c>
    </row>
    <row r="10" spans="1:13">
      <c r="A10" s="114" t="s">
        <v>73</v>
      </c>
      <c r="B10" s="115">
        <v>8</v>
      </c>
      <c r="C10" s="116" t="s">
        <v>441</v>
      </c>
      <c r="D10" s="115">
        <v>5</v>
      </c>
      <c r="F10" s="94" t="s">
        <v>500</v>
      </c>
      <c r="H10" s="94"/>
      <c r="J10" s="114" t="s">
        <v>101</v>
      </c>
      <c r="K10" s="115">
        <v>9.5</v>
      </c>
      <c r="L10" s="116" t="s">
        <v>300</v>
      </c>
      <c r="M10" s="115">
        <v>5.5</v>
      </c>
    </row>
    <row r="11" spans="1:13">
      <c r="A11" s="114" t="s">
        <v>250</v>
      </c>
      <c r="B11" s="115">
        <v>5</v>
      </c>
      <c r="C11" s="116" t="s">
        <v>205</v>
      </c>
      <c r="D11" s="115">
        <v>8</v>
      </c>
      <c r="F11" s="94" t="s">
        <v>527</v>
      </c>
      <c r="H11" s="94"/>
      <c r="J11" s="114" t="s">
        <v>278</v>
      </c>
      <c r="K11" s="115">
        <v>5</v>
      </c>
      <c r="L11" s="116" t="s">
        <v>456</v>
      </c>
      <c r="M11" s="115">
        <v>7</v>
      </c>
    </row>
    <row r="12" spans="1:13">
      <c r="A12" s="114" t="s">
        <v>83</v>
      </c>
      <c r="B12" s="115">
        <v>10</v>
      </c>
      <c r="C12" s="116" t="s">
        <v>202</v>
      </c>
      <c r="D12" s="115">
        <v>10</v>
      </c>
      <c r="F12" s="94" t="s">
        <v>528</v>
      </c>
      <c r="H12" s="94"/>
      <c r="J12" s="72" t="s">
        <v>261</v>
      </c>
      <c r="K12" s="73">
        <v>0</v>
      </c>
      <c r="L12" s="72" t="s">
        <v>212</v>
      </c>
      <c r="M12" s="73">
        <v>5</v>
      </c>
    </row>
    <row r="13" spans="1:13">
      <c r="A13" s="114" t="s">
        <v>335</v>
      </c>
      <c r="B13" s="115">
        <v>7</v>
      </c>
      <c r="C13" s="116" t="s">
        <v>371</v>
      </c>
      <c r="D13" s="115">
        <v>6.5</v>
      </c>
      <c r="F13" s="94" t="s">
        <v>529</v>
      </c>
      <c r="H13" s="94"/>
      <c r="J13" s="72" t="s">
        <v>375</v>
      </c>
      <c r="K13" s="73">
        <v>0</v>
      </c>
      <c r="L13" s="72" t="s">
        <v>322</v>
      </c>
      <c r="M13" s="73">
        <v>0</v>
      </c>
    </row>
    <row r="14" spans="1:13">
      <c r="A14" s="114" t="s">
        <v>367</v>
      </c>
      <c r="B14" s="115">
        <v>13</v>
      </c>
      <c r="C14" s="116" t="s">
        <v>174</v>
      </c>
      <c r="D14" s="115">
        <v>6</v>
      </c>
      <c r="F14" s="94" t="s">
        <v>530</v>
      </c>
      <c r="H14" s="94"/>
      <c r="J14" s="72" t="s">
        <v>272</v>
      </c>
      <c r="K14" s="73">
        <v>5</v>
      </c>
      <c r="L14" s="116" t="s">
        <v>184</v>
      </c>
      <c r="M14" s="115">
        <v>2</v>
      </c>
    </row>
    <row r="15" spans="1:13">
      <c r="A15" s="114" t="s">
        <v>276</v>
      </c>
      <c r="B15" s="115">
        <v>15</v>
      </c>
      <c r="C15" s="116" t="s">
        <v>271</v>
      </c>
      <c r="D15" s="115">
        <v>4.5</v>
      </c>
      <c r="F15" s="94" t="s">
        <v>531</v>
      </c>
      <c r="H15" s="94"/>
      <c r="J15" s="114" t="s">
        <v>347</v>
      </c>
      <c r="K15" s="115">
        <v>6.5</v>
      </c>
      <c r="L15" s="116" t="s">
        <v>171</v>
      </c>
      <c r="M15" s="115">
        <v>5</v>
      </c>
    </row>
    <row r="16" spans="1:13" ht="15" thickBot="1">
      <c r="A16" s="117" t="s">
        <v>298</v>
      </c>
      <c r="B16" s="118">
        <v>9.5</v>
      </c>
      <c r="C16" s="119" t="s">
        <v>109</v>
      </c>
      <c r="D16" s="118">
        <v>6</v>
      </c>
      <c r="F16" s="94" t="s">
        <v>532</v>
      </c>
      <c r="H16" s="94"/>
      <c r="J16" s="117" t="s">
        <v>182</v>
      </c>
      <c r="K16" s="118">
        <v>6</v>
      </c>
      <c r="L16" s="119" t="s">
        <v>285</v>
      </c>
      <c r="M16" s="118">
        <v>8</v>
      </c>
    </row>
    <row r="17" spans="1:13" ht="15" thickBot="1">
      <c r="A17" s="120" t="s">
        <v>44</v>
      </c>
      <c r="B17" s="121">
        <v>1</v>
      </c>
      <c r="C17" s="119"/>
      <c r="D17" s="121"/>
      <c r="F17" s="94" t="s">
        <v>516</v>
      </c>
      <c r="H17" s="94"/>
      <c r="J17" s="120" t="s">
        <v>44</v>
      </c>
      <c r="K17" s="121">
        <v>1</v>
      </c>
      <c r="L17" s="119"/>
      <c r="M17" s="121"/>
    </row>
    <row r="18" spans="1:13" ht="15" thickBot="1">
      <c r="A18" s="82"/>
      <c r="B18" s="122">
        <f>SUM(B6:B17)</f>
        <v>95</v>
      </c>
      <c r="C18" s="82"/>
      <c r="D18" s="122">
        <f>SUM(D6:D17)</f>
        <v>78.5</v>
      </c>
      <c r="F18" s="94" t="s">
        <v>533</v>
      </c>
      <c r="H18" s="94"/>
      <c r="J18" s="82"/>
      <c r="K18" s="122">
        <f>SUM(K6:K17)</f>
        <v>56</v>
      </c>
      <c r="L18" s="82"/>
      <c r="M18" s="122">
        <f>SUM(M6:M17)</f>
        <v>59</v>
      </c>
    </row>
    <row r="19" spans="1:13" ht="15" thickBot="1">
      <c r="A19" s="123" t="s">
        <v>14</v>
      </c>
      <c r="B19" s="82"/>
      <c r="C19" s="123" t="s">
        <v>14</v>
      </c>
      <c r="D19" s="82"/>
      <c r="F19" s="94" t="s">
        <v>534</v>
      </c>
      <c r="J19" s="123" t="s">
        <v>14</v>
      </c>
      <c r="K19" s="82"/>
      <c r="L19" s="123" t="s">
        <v>14</v>
      </c>
      <c r="M19" s="82"/>
    </row>
    <row r="20" spans="1:13">
      <c r="A20" s="124" t="s">
        <v>120</v>
      </c>
      <c r="B20" s="112">
        <v>8.5</v>
      </c>
      <c r="C20" s="125" t="s">
        <v>66</v>
      </c>
      <c r="D20" s="112">
        <v>7.5</v>
      </c>
      <c r="F20" s="94" t="s">
        <v>535</v>
      </c>
      <c r="J20" s="124" t="s">
        <v>188</v>
      </c>
      <c r="K20" s="112">
        <v>3.5</v>
      </c>
      <c r="L20" s="125" t="s">
        <v>117</v>
      </c>
      <c r="M20" s="112">
        <v>5</v>
      </c>
    </row>
    <row r="21" spans="1:13">
      <c r="A21" s="74" t="s">
        <v>365</v>
      </c>
      <c r="B21" s="75">
        <v>6</v>
      </c>
      <c r="C21" s="127" t="s">
        <v>232</v>
      </c>
      <c r="D21" s="115">
        <v>4.5</v>
      </c>
      <c r="F21" s="94" t="s">
        <v>536</v>
      </c>
      <c r="H21" s="94"/>
      <c r="J21" s="74" t="s">
        <v>326</v>
      </c>
      <c r="K21" s="75">
        <v>5.5</v>
      </c>
      <c r="L21" s="127" t="s">
        <v>116</v>
      </c>
      <c r="M21" s="115" t="s">
        <v>469</v>
      </c>
    </row>
    <row r="22" spans="1:13">
      <c r="A22" s="126" t="s">
        <v>493</v>
      </c>
      <c r="B22" s="115">
        <v>5.5</v>
      </c>
      <c r="C22" s="127" t="s">
        <v>192</v>
      </c>
      <c r="D22" s="115">
        <v>6</v>
      </c>
      <c r="F22" s="94" t="s">
        <v>537</v>
      </c>
      <c r="H22" s="94"/>
      <c r="J22" s="126" t="s">
        <v>213</v>
      </c>
      <c r="K22" s="115" t="s">
        <v>469</v>
      </c>
      <c r="L22" s="127" t="s">
        <v>412</v>
      </c>
      <c r="M22" s="115" t="s">
        <v>469</v>
      </c>
    </row>
    <row r="23" spans="1:13">
      <c r="A23" s="126" t="s">
        <v>377</v>
      </c>
      <c r="B23" s="115" t="s">
        <v>469</v>
      </c>
      <c r="C23" s="127" t="s">
        <v>237</v>
      </c>
      <c r="D23" s="115">
        <v>5</v>
      </c>
      <c r="F23" s="94" t="s">
        <v>538</v>
      </c>
      <c r="H23" s="94"/>
      <c r="J23" s="126" t="s">
        <v>496</v>
      </c>
      <c r="K23" s="115">
        <v>5</v>
      </c>
      <c r="L23" s="127" t="s">
        <v>235</v>
      </c>
      <c r="M23" s="115" t="s">
        <v>469</v>
      </c>
    </row>
    <row r="24" spans="1:13">
      <c r="A24" s="126" t="s">
        <v>211</v>
      </c>
      <c r="B24" s="115">
        <v>6</v>
      </c>
      <c r="C24" s="127" t="s">
        <v>181</v>
      </c>
      <c r="D24" s="128">
        <v>7</v>
      </c>
      <c r="F24" s="94" t="s">
        <v>539</v>
      </c>
      <c r="H24" s="94"/>
      <c r="J24" s="126" t="s">
        <v>257</v>
      </c>
      <c r="K24" s="115" t="s">
        <v>469</v>
      </c>
      <c r="L24" s="74" t="s">
        <v>351</v>
      </c>
      <c r="M24" s="75">
        <v>5</v>
      </c>
    </row>
    <row r="25" spans="1:13">
      <c r="A25" s="126" t="s">
        <v>178</v>
      </c>
      <c r="B25" s="115">
        <v>5</v>
      </c>
      <c r="C25" s="127" t="s">
        <v>401</v>
      </c>
      <c r="D25" s="115">
        <v>5.5</v>
      </c>
      <c r="F25" s="94" t="s">
        <v>540</v>
      </c>
      <c r="H25" s="94"/>
      <c r="J25" s="126" t="s">
        <v>104</v>
      </c>
      <c r="K25" s="115" t="s">
        <v>469</v>
      </c>
      <c r="L25" s="127" t="s">
        <v>379</v>
      </c>
      <c r="M25" s="115" t="s">
        <v>469</v>
      </c>
    </row>
    <row r="26" spans="1:13">
      <c r="A26" s="126" t="s">
        <v>47</v>
      </c>
      <c r="B26" s="115">
        <v>5</v>
      </c>
      <c r="C26" s="127" t="s">
        <v>342</v>
      </c>
      <c r="D26" s="115">
        <v>5</v>
      </c>
      <c r="F26" s="94" t="s">
        <v>541</v>
      </c>
      <c r="H26" s="94"/>
      <c r="J26" s="126" t="s">
        <v>214</v>
      </c>
      <c r="K26" s="115" t="s">
        <v>469</v>
      </c>
      <c r="L26" s="127" t="s">
        <v>245</v>
      </c>
      <c r="M26" s="115" t="s">
        <v>469</v>
      </c>
    </row>
    <row r="27" spans="1:13">
      <c r="A27" s="126" t="s">
        <v>70</v>
      </c>
      <c r="B27" s="115" t="s">
        <v>469</v>
      </c>
      <c r="C27" s="127" t="s">
        <v>279</v>
      </c>
      <c r="D27" s="115">
        <v>14</v>
      </c>
      <c r="F27" s="94" t="s">
        <v>542</v>
      </c>
      <c r="H27" s="94"/>
      <c r="J27" s="126" t="s">
        <v>339</v>
      </c>
      <c r="K27" s="115" t="s">
        <v>469</v>
      </c>
      <c r="L27" s="127" t="s">
        <v>266</v>
      </c>
      <c r="M27" s="115" t="s">
        <v>469</v>
      </c>
    </row>
    <row r="28" spans="1:13">
      <c r="A28" s="126" t="s">
        <v>262</v>
      </c>
      <c r="B28" s="115">
        <v>5</v>
      </c>
      <c r="C28" s="127" t="s">
        <v>341</v>
      </c>
      <c r="D28" s="128">
        <v>5</v>
      </c>
      <c r="F28" s="94" t="s">
        <v>508</v>
      </c>
      <c r="H28" s="94"/>
      <c r="J28" s="126" t="s">
        <v>290</v>
      </c>
      <c r="K28" s="115" t="s">
        <v>469</v>
      </c>
      <c r="L28" s="127" t="s">
        <v>411</v>
      </c>
      <c r="M28" s="115">
        <v>5</v>
      </c>
    </row>
    <row r="29" spans="1:13" ht="15" thickBot="1">
      <c r="A29" s="129" t="s">
        <v>396</v>
      </c>
      <c r="B29" s="118">
        <v>5.5</v>
      </c>
      <c r="C29" s="130" t="s">
        <v>518</v>
      </c>
      <c r="D29" s="118" t="s">
        <v>469</v>
      </c>
      <c r="F29" s="94" t="s">
        <v>543</v>
      </c>
      <c r="H29" s="94"/>
      <c r="J29" s="132" t="s">
        <v>143</v>
      </c>
      <c r="K29" s="133">
        <v>5</v>
      </c>
      <c r="L29" s="130" t="s">
        <v>366</v>
      </c>
      <c r="M29" s="118" t="s">
        <v>469</v>
      </c>
    </row>
    <row r="30" spans="1:13" ht="15">
      <c r="A30" s="31"/>
      <c r="F30" s="94"/>
      <c r="H30" s="94"/>
    </row>
    <row r="32" spans="1:13" ht="15" thickBot="1"/>
    <row r="33" spans="1:15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5" ht="15" thickBot="1"/>
    <row r="35" spans="1:15" ht="15" thickBot="1">
      <c r="A35" s="25" t="str">
        <f>+TABELLONE!J36</f>
        <v>CS RIPOSA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+TABELLONE!K36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J35" s="25" t="str">
        <f>+TABELLONE!J37</f>
        <v>AC CONTE</v>
      </c>
      <c r="K35" s="38">
        <f>IF(K48&lt;66,0,IF(K48&lt;70,1,IF(K48&lt;74,2,IF(K48&lt;78,3,IF(K48&lt;82,4,IF(K48&lt;86,5,IF(K48&lt;90,6,IF(K48&lt;94,7,IF(K48&lt;98,8,IF(K48&lt;101,9,10))))))))))</f>
        <v>4</v>
      </c>
      <c r="L35" s="43" t="str">
        <f>+TABELLONE!K37</f>
        <v>EVRIBADI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5">
      <c r="A36" s="111" t="s">
        <v>522</v>
      </c>
      <c r="B36" s="112">
        <v>6</v>
      </c>
      <c r="C36" s="113" t="s">
        <v>82</v>
      </c>
      <c r="D36" s="112">
        <v>7</v>
      </c>
      <c r="F36" s="94"/>
      <c r="J36" s="111" t="s">
        <v>135</v>
      </c>
      <c r="K36" s="112">
        <v>6</v>
      </c>
      <c r="L36" s="113" t="s">
        <v>227</v>
      </c>
      <c r="M36" s="112">
        <v>4</v>
      </c>
      <c r="O36" s="94"/>
    </row>
    <row r="37" spans="1:15">
      <c r="A37" s="114" t="s">
        <v>329</v>
      </c>
      <c r="B37" s="115">
        <v>5.5</v>
      </c>
      <c r="C37" s="116" t="s">
        <v>123</v>
      </c>
      <c r="D37" s="115">
        <v>6.5</v>
      </c>
      <c r="F37" s="94"/>
      <c r="J37" s="114" t="s">
        <v>148</v>
      </c>
      <c r="K37" s="115">
        <v>5.5</v>
      </c>
      <c r="L37" s="116" t="s">
        <v>107</v>
      </c>
      <c r="M37" s="115">
        <v>5.5</v>
      </c>
      <c r="O37" s="94"/>
    </row>
    <row r="38" spans="1:15">
      <c r="A38" s="114" t="s">
        <v>219</v>
      </c>
      <c r="B38" s="115">
        <v>5</v>
      </c>
      <c r="C38" s="116" t="s">
        <v>221</v>
      </c>
      <c r="D38" s="115">
        <v>6</v>
      </c>
      <c r="F38" s="94"/>
      <c r="J38" s="72" t="s">
        <v>224</v>
      </c>
      <c r="K38" s="73">
        <v>0</v>
      </c>
      <c r="L38" s="116" t="s">
        <v>124</v>
      </c>
      <c r="M38" s="115">
        <v>6</v>
      </c>
      <c r="O38" s="94"/>
    </row>
    <row r="39" spans="1:15">
      <c r="A39" s="114" t="s">
        <v>388</v>
      </c>
      <c r="B39" s="115">
        <v>6</v>
      </c>
      <c r="C39" s="116" t="s">
        <v>200</v>
      </c>
      <c r="D39" s="115">
        <v>5.5</v>
      </c>
      <c r="F39" s="94"/>
      <c r="J39" s="114" t="s">
        <v>233</v>
      </c>
      <c r="K39" s="115">
        <v>6</v>
      </c>
      <c r="L39" s="116" t="s">
        <v>129</v>
      </c>
      <c r="M39" s="115">
        <v>6</v>
      </c>
      <c r="O39" s="94"/>
    </row>
    <row r="40" spans="1:15">
      <c r="A40" s="114" t="s">
        <v>159</v>
      </c>
      <c r="B40" s="115">
        <v>5</v>
      </c>
      <c r="C40" s="72" t="s">
        <v>87</v>
      </c>
      <c r="D40" s="73">
        <v>8</v>
      </c>
      <c r="F40" s="94"/>
      <c r="J40" s="114" t="s">
        <v>203</v>
      </c>
      <c r="K40" s="115">
        <v>6</v>
      </c>
      <c r="L40" s="116" t="s">
        <v>391</v>
      </c>
      <c r="M40" s="115">
        <v>8.5</v>
      </c>
      <c r="O40" s="94"/>
    </row>
    <row r="41" spans="1:15">
      <c r="A41" s="114" t="s">
        <v>451</v>
      </c>
      <c r="B41" s="115">
        <v>8</v>
      </c>
      <c r="C41" s="116" t="s">
        <v>293</v>
      </c>
      <c r="D41" s="115">
        <v>7.5</v>
      </c>
      <c r="F41" s="94"/>
      <c r="J41" s="114" t="s">
        <v>282</v>
      </c>
      <c r="K41" s="115">
        <v>11.5</v>
      </c>
      <c r="L41" s="116" t="s">
        <v>246</v>
      </c>
      <c r="M41" s="115">
        <v>7</v>
      </c>
      <c r="O41" s="94"/>
    </row>
    <row r="42" spans="1:15">
      <c r="A42" s="114" t="s">
        <v>91</v>
      </c>
      <c r="B42" s="115">
        <v>6</v>
      </c>
      <c r="C42" s="116" t="s">
        <v>440</v>
      </c>
      <c r="D42" s="115">
        <v>5</v>
      </c>
      <c r="F42" s="94"/>
      <c r="J42" s="114" t="s">
        <v>76</v>
      </c>
      <c r="K42" s="115">
        <v>9.5</v>
      </c>
      <c r="L42" s="116" t="s">
        <v>72</v>
      </c>
      <c r="M42" s="115">
        <v>6.5</v>
      </c>
      <c r="O42" s="94"/>
    </row>
    <row r="43" spans="1:15">
      <c r="A43" s="114" t="s">
        <v>126</v>
      </c>
      <c r="B43" s="115">
        <v>6</v>
      </c>
      <c r="C43" s="116" t="s">
        <v>190</v>
      </c>
      <c r="D43" s="115">
        <v>6.5</v>
      </c>
      <c r="F43" s="94"/>
      <c r="J43" s="114" t="s">
        <v>354</v>
      </c>
      <c r="K43" s="115">
        <v>16.5</v>
      </c>
      <c r="L43" s="72" t="s">
        <v>294</v>
      </c>
      <c r="M43" s="73">
        <v>5.5</v>
      </c>
      <c r="O43" s="94"/>
    </row>
    <row r="44" spans="1:15">
      <c r="A44" s="114" t="s">
        <v>453</v>
      </c>
      <c r="B44" s="115">
        <v>6</v>
      </c>
      <c r="C44" s="116" t="s">
        <v>269</v>
      </c>
      <c r="D44" s="115">
        <v>10.5</v>
      </c>
      <c r="F44" s="94"/>
      <c r="J44" s="114" t="s">
        <v>295</v>
      </c>
      <c r="K44" s="115">
        <v>5</v>
      </c>
      <c r="L44" s="116" t="s">
        <v>64</v>
      </c>
      <c r="M44" s="115">
        <v>9.5</v>
      </c>
      <c r="O44" s="94"/>
    </row>
    <row r="45" spans="1:15">
      <c r="A45" s="114" t="s">
        <v>62</v>
      </c>
      <c r="B45" s="115">
        <v>11</v>
      </c>
      <c r="C45" s="116" t="s">
        <v>176</v>
      </c>
      <c r="D45" s="115">
        <v>5.5</v>
      </c>
      <c r="F45" s="94"/>
      <c r="J45" s="114" t="s">
        <v>319</v>
      </c>
      <c r="K45" s="115">
        <v>6</v>
      </c>
      <c r="L45" s="116" t="s">
        <v>80</v>
      </c>
      <c r="M45" s="115">
        <v>9.5</v>
      </c>
      <c r="O45" s="94"/>
    </row>
    <row r="46" spans="1:15" ht="15" thickBot="1">
      <c r="A46" s="117" t="s">
        <v>389</v>
      </c>
      <c r="B46" s="118">
        <v>5.5</v>
      </c>
      <c r="C46" s="119" t="s">
        <v>210</v>
      </c>
      <c r="D46" s="118">
        <v>13</v>
      </c>
      <c r="F46" s="94"/>
      <c r="J46" s="117" t="s">
        <v>163</v>
      </c>
      <c r="K46" s="118">
        <v>6.5</v>
      </c>
      <c r="L46" s="119" t="s">
        <v>373</v>
      </c>
      <c r="M46" s="118">
        <v>8</v>
      </c>
      <c r="O46" s="94"/>
    </row>
    <row r="47" spans="1:15" ht="15" thickBot="1">
      <c r="A47" s="120" t="s">
        <v>44</v>
      </c>
      <c r="B47" s="121">
        <v>1</v>
      </c>
      <c r="C47" s="119"/>
      <c r="D47" s="121"/>
      <c r="J47" s="120" t="s">
        <v>44</v>
      </c>
      <c r="K47" s="121">
        <v>1</v>
      </c>
      <c r="L47" s="119"/>
      <c r="M47" s="121"/>
      <c r="O47" s="94"/>
    </row>
    <row r="48" spans="1:15" ht="15" thickBot="1">
      <c r="A48" s="82"/>
      <c r="B48" s="122">
        <f>SUM(B36:B47)</f>
        <v>71</v>
      </c>
      <c r="C48" s="82"/>
      <c r="D48" s="122">
        <f>SUM(D36:D47)</f>
        <v>81</v>
      </c>
      <c r="J48" s="82"/>
      <c r="K48" s="122">
        <f>SUM(K36:K47)</f>
        <v>79.5</v>
      </c>
      <c r="L48" s="82"/>
      <c r="M48" s="122">
        <f>SUM(M36:M47)</f>
        <v>76</v>
      </c>
      <c r="O48" s="94"/>
    </row>
    <row r="49" spans="1:15" ht="15" thickBot="1">
      <c r="A49" s="123" t="s">
        <v>14</v>
      </c>
      <c r="B49" s="82"/>
      <c r="C49" s="123" t="s">
        <v>14</v>
      </c>
      <c r="D49" s="82"/>
      <c r="J49" s="123" t="s">
        <v>14</v>
      </c>
      <c r="K49" s="82"/>
      <c r="L49" s="123" t="s">
        <v>14</v>
      </c>
      <c r="M49" s="82"/>
      <c r="O49" s="94"/>
    </row>
    <row r="50" spans="1:15">
      <c r="A50" s="124" t="s">
        <v>522</v>
      </c>
      <c r="B50" s="112">
        <v>6</v>
      </c>
      <c r="C50" s="125" t="s">
        <v>82</v>
      </c>
      <c r="D50" s="112">
        <v>7</v>
      </c>
      <c r="J50" s="124" t="s">
        <v>135</v>
      </c>
      <c r="K50" s="112">
        <v>6</v>
      </c>
      <c r="L50" s="125" t="s">
        <v>227</v>
      </c>
      <c r="M50" s="112">
        <v>4</v>
      </c>
      <c r="O50" s="94"/>
    </row>
    <row r="51" spans="1:15">
      <c r="A51" s="126" t="s">
        <v>523</v>
      </c>
      <c r="B51" s="115">
        <v>5.5</v>
      </c>
      <c r="C51" s="127" t="s">
        <v>402</v>
      </c>
      <c r="D51" s="115" t="s">
        <v>469</v>
      </c>
      <c r="J51" s="126" t="s">
        <v>323</v>
      </c>
      <c r="K51" s="115" t="s">
        <v>469</v>
      </c>
      <c r="L51" s="127" t="s">
        <v>217</v>
      </c>
      <c r="M51" s="115">
        <v>6</v>
      </c>
      <c r="O51" s="94"/>
    </row>
    <row r="52" spans="1:15">
      <c r="A52" s="126" t="s">
        <v>218</v>
      </c>
      <c r="B52" s="115">
        <v>5.5</v>
      </c>
      <c r="C52" s="127" t="s">
        <v>234</v>
      </c>
      <c r="D52" s="115">
        <v>6</v>
      </c>
      <c r="J52" s="126" t="s">
        <v>368</v>
      </c>
      <c r="K52" s="115" t="s">
        <v>469</v>
      </c>
      <c r="L52" s="127" t="s">
        <v>223</v>
      </c>
      <c r="M52" s="115">
        <v>6.5</v>
      </c>
      <c r="O52" s="94"/>
    </row>
    <row r="53" spans="1:15">
      <c r="A53" s="126" t="s">
        <v>450</v>
      </c>
      <c r="B53" s="115" t="s">
        <v>469</v>
      </c>
      <c r="C53" s="127" t="s">
        <v>328</v>
      </c>
      <c r="D53" s="115" t="s">
        <v>469</v>
      </c>
      <c r="J53" s="126" t="s">
        <v>370</v>
      </c>
      <c r="K53" s="115" t="s">
        <v>469</v>
      </c>
      <c r="L53" s="127" t="s">
        <v>122</v>
      </c>
      <c r="M53" s="115">
        <v>6</v>
      </c>
      <c r="O53" s="94"/>
    </row>
    <row r="54" spans="1:15">
      <c r="A54" s="126" t="s">
        <v>102</v>
      </c>
      <c r="B54" s="115">
        <v>5.5</v>
      </c>
      <c r="C54" s="74" t="s">
        <v>361</v>
      </c>
      <c r="D54" s="75">
        <v>8</v>
      </c>
      <c r="J54" s="126" t="s">
        <v>332</v>
      </c>
      <c r="K54" s="115">
        <v>6</v>
      </c>
      <c r="L54" s="127" t="s">
        <v>305</v>
      </c>
      <c r="M54" s="115" t="s">
        <v>469</v>
      </c>
      <c r="O54" s="94"/>
    </row>
    <row r="55" spans="1:15">
      <c r="A55" s="126" t="s">
        <v>98</v>
      </c>
      <c r="B55" s="115" t="s">
        <v>469</v>
      </c>
      <c r="C55" s="127" t="s">
        <v>265</v>
      </c>
      <c r="D55" s="115" t="s">
        <v>469</v>
      </c>
      <c r="J55" s="126" t="s">
        <v>352</v>
      </c>
      <c r="K55" s="115">
        <v>6</v>
      </c>
      <c r="L55" s="127" t="s">
        <v>417</v>
      </c>
      <c r="M55" s="115" t="s">
        <v>469</v>
      </c>
      <c r="O55" s="94"/>
    </row>
    <row r="56" spans="1:15">
      <c r="A56" s="126" t="s">
        <v>201</v>
      </c>
      <c r="B56" s="115" t="s">
        <v>469</v>
      </c>
      <c r="C56" s="127" t="s">
        <v>307</v>
      </c>
      <c r="D56" s="115" t="s">
        <v>469</v>
      </c>
      <c r="J56" s="126" t="s">
        <v>355</v>
      </c>
      <c r="K56" s="115" t="s">
        <v>469</v>
      </c>
      <c r="L56" s="74" t="s">
        <v>484</v>
      </c>
      <c r="M56" s="75">
        <v>5.5</v>
      </c>
      <c r="O56" s="94"/>
    </row>
    <row r="57" spans="1:15">
      <c r="A57" s="126" t="s">
        <v>153</v>
      </c>
      <c r="B57" s="115">
        <v>6.5</v>
      </c>
      <c r="C57" s="127" t="s">
        <v>256</v>
      </c>
      <c r="D57" s="115">
        <v>5</v>
      </c>
      <c r="J57" s="126" t="s">
        <v>385</v>
      </c>
      <c r="K57" s="115">
        <v>5</v>
      </c>
      <c r="L57" s="127" t="s">
        <v>111</v>
      </c>
      <c r="M57" s="115">
        <v>4.5</v>
      </c>
      <c r="O57" s="94"/>
    </row>
    <row r="58" spans="1:15">
      <c r="A58" s="126" t="s">
        <v>316</v>
      </c>
      <c r="B58" s="115">
        <v>6</v>
      </c>
      <c r="C58" s="127" t="s">
        <v>185</v>
      </c>
      <c r="D58" s="115">
        <v>6</v>
      </c>
      <c r="J58" s="126" t="s">
        <v>403</v>
      </c>
      <c r="K58" s="115" t="s">
        <v>469</v>
      </c>
      <c r="L58" s="127" t="s">
        <v>405</v>
      </c>
      <c r="M58" s="115">
        <v>5</v>
      </c>
    </row>
    <row r="59" spans="1:15" ht="15" thickBot="1">
      <c r="A59" s="129" t="s">
        <v>420</v>
      </c>
      <c r="B59" s="118" t="s">
        <v>469</v>
      </c>
      <c r="C59" s="130" t="s">
        <v>186</v>
      </c>
      <c r="D59" s="118">
        <v>6</v>
      </c>
      <c r="J59" s="129" t="s">
        <v>423</v>
      </c>
      <c r="K59" s="118" t="s">
        <v>469</v>
      </c>
      <c r="L59" s="130" t="s">
        <v>454</v>
      </c>
      <c r="M59" s="118" t="s">
        <v>469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</row>
    <row r="62" spans="1:15" ht="15" thickBot="1"/>
    <row r="63" spans="1:15" ht="15" thickBot="1">
      <c r="A63" s="25" t="str">
        <f>+TABELLONE!J62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+TABELLONE!K62</f>
        <v>SCARSENAL</v>
      </c>
      <c r="D63" s="38">
        <f>IF(D76&lt;66,0,IF(D76&lt;70,1,IF(D76&lt;74,2,IF(D76&lt;78,3,IF(D76&lt;82,4,IF(D76&lt;86,5,IF(D76&lt;90,6,IF(D76&lt;94,7,IF(D76&lt;98,8,IF(D76&lt;101,9,10))))))))))</f>
        <v>5</v>
      </c>
      <c r="J63" s="25" t="str">
        <f>+TABELLONE!J63</f>
        <v>MARCELLONA</v>
      </c>
      <c r="K63" s="38">
        <f>IF(K76&lt;66,0,IF(K76&lt;70,1,IF(K76&lt;74,2,IF(K76&lt;78,3,IF(K76&lt;82,4,IF(K76&lt;86,5,IF(K76&lt;90,6,IF(K76&lt;94,7,IF(K76&lt;98,8,IF(K76&lt;101,9,10))))))))))</f>
        <v>3</v>
      </c>
      <c r="L63" s="43" t="str">
        <f>+TABELLONE!K63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 ht="15">
      <c r="A64" s="111" t="s">
        <v>86</v>
      </c>
      <c r="B64" s="112">
        <v>2</v>
      </c>
      <c r="C64" s="113" t="s">
        <v>444</v>
      </c>
      <c r="D64" s="112">
        <v>6</v>
      </c>
      <c r="F64" s="97"/>
      <c r="G64" s="93"/>
      <c r="J64" s="111" t="s">
        <v>311</v>
      </c>
      <c r="K64" s="112">
        <v>3.5</v>
      </c>
      <c r="L64" s="113" t="s">
        <v>194</v>
      </c>
      <c r="M64" s="112">
        <v>7</v>
      </c>
    </row>
    <row r="65" spans="1:14" ht="15">
      <c r="A65" s="114" t="s">
        <v>125</v>
      </c>
      <c r="B65" s="115">
        <v>7</v>
      </c>
      <c r="C65" s="116" t="s">
        <v>97</v>
      </c>
      <c r="D65" s="115">
        <v>3</v>
      </c>
      <c r="F65" s="97"/>
      <c r="G65" s="93"/>
      <c r="J65" s="114" t="s">
        <v>437</v>
      </c>
      <c r="K65" s="115">
        <v>3</v>
      </c>
      <c r="L65" s="116" t="s">
        <v>464</v>
      </c>
      <c r="M65" s="115">
        <v>6</v>
      </c>
      <c r="N65" s="20"/>
    </row>
    <row r="66" spans="1:14" ht="15">
      <c r="A66" s="114" t="s">
        <v>340</v>
      </c>
      <c r="B66" s="115">
        <v>6.5</v>
      </c>
      <c r="C66" s="72" t="s">
        <v>312</v>
      </c>
      <c r="D66" s="73">
        <v>5.5</v>
      </c>
      <c r="F66" s="97"/>
      <c r="G66" s="93"/>
      <c r="J66" s="114" t="s">
        <v>521</v>
      </c>
      <c r="K66" s="115">
        <v>6</v>
      </c>
      <c r="L66" s="116" t="s">
        <v>463</v>
      </c>
      <c r="M66" s="115">
        <v>6</v>
      </c>
      <c r="N66" s="20"/>
    </row>
    <row r="67" spans="1:14" ht="15">
      <c r="A67" s="114" t="s">
        <v>198</v>
      </c>
      <c r="B67" s="115">
        <v>6</v>
      </c>
      <c r="C67" s="116" t="s">
        <v>154</v>
      </c>
      <c r="D67" s="115">
        <v>6</v>
      </c>
      <c r="F67" s="97"/>
      <c r="G67" s="93"/>
      <c r="J67" s="114" t="s">
        <v>103</v>
      </c>
      <c r="K67" s="115">
        <v>6.5</v>
      </c>
      <c r="L67" s="72" t="s">
        <v>141</v>
      </c>
      <c r="M67" s="73">
        <v>6.5</v>
      </c>
      <c r="N67" s="20"/>
    </row>
    <row r="68" spans="1:14" ht="15">
      <c r="A68" s="114" t="s">
        <v>142</v>
      </c>
      <c r="B68" s="115">
        <v>6.5</v>
      </c>
      <c r="C68" s="116" t="s">
        <v>330</v>
      </c>
      <c r="D68" s="115">
        <v>6</v>
      </c>
      <c r="F68" s="97"/>
      <c r="G68" s="93"/>
      <c r="J68" s="114" t="s">
        <v>89</v>
      </c>
      <c r="K68" s="115">
        <v>7.5</v>
      </c>
      <c r="L68" s="116" t="s">
        <v>526</v>
      </c>
      <c r="M68" s="115">
        <v>6</v>
      </c>
      <c r="N68" s="20"/>
    </row>
    <row r="69" spans="1:14" ht="15">
      <c r="A69" s="114" t="s">
        <v>175</v>
      </c>
      <c r="B69" s="115">
        <v>5.5</v>
      </c>
      <c r="C69" s="116" t="s">
        <v>445</v>
      </c>
      <c r="D69" s="115">
        <v>7.5</v>
      </c>
      <c r="F69" s="97"/>
      <c r="G69" s="93"/>
      <c r="J69" s="114" t="s">
        <v>287</v>
      </c>
      <c r="K69" s="115">
        <v>7</v>
      </c>
      <c r="L69" s="72" t="s">
        <v>207</v>
      </c>
      <c r="M69" s="73">
        <v>0</v>
      </c>
      <c r="N69" s="20"/>
    </row>
    <row r="70" spans="1:14" ht="15">
      <c r="A70" s="114" t="s">
        <v>130</v>
      </c>
      <c r="B70" s="115">
        <v>5</v>
      </c>
      <c r="C70" s="116" t="s">
        <v>265</v>
      </c>
      <c r="D70" s="115">
        <v>5.5</v>
      </c>
      <c r="F70" s="97"/>
      <c r="G70" s="93"/>
      <c r="J70" s="114" t="s">
        <v>157</v>
      </c>
      <c r="K70" s="115">
        <v>6</v>
      </c>
      <c r="L70" s="116" t="s">
        <v>393</v>
      </c>
      <c r="M70" s="115">
        <v>6.5</v>
      </c>
      <c r="N70" s="20"/>
    </row>
    <row r="71" spans="1:14" ht="15">
      <c r="A71" s="114" t="s">
        <v>251</v>
      </c>
      <c r="B71" s="115">
        <v>6</v>
      </c>
      <c r="C71" s="116" t="s">
        <v>71</v>
      </c>
      <c r="D71" s="115">
        <v>14</v>
      </c>
      <c r="F71" s="97"/>
      <c r="G71" s="93"/>
      <c r="J71" s="114" t="s">
        <v>310</v>
      </c>
      <c r="K71" s="115">
        <v>7</v>
      </c>
      <c r="L71" s="116" t="s">
        <v>253</v>
      </c>
      <c r="M71" s="115">
        <v>6.5</v>
      </c>
      <c r="N71" s="20"/>
    </row>
    <row r="72" spans="1:14" ht="15">
      <c r="A72" s="114" t="s">
        <v>67</v>
      </c>
      <c r="B72" s="115">
        <v>10</v>
      </c>
      <c r="C72" s="116" t="s">
        <v>63</v>
      </c>
      <c r="D72" s="115">
        <v>9.5</v>
      </c>
      <c r="F72" s="97"/>
      <c r="G72" s="93"/>
      <c r="J72" s="114" t="s">
        <v>275</v>
      </c>
      <c r="K72" s="115">
        <v>11.5</v>
      </c>
      <c r="L72" s="72" t="s">
        <v>283</v>
      </c>
      <c r="M72" s="73">
        <v>0</v>
      </c>
      <c r="N72" s="20"/>
    </row>
    <row r="73" spans="1:14" ht="15">
      <c r="A73" s="114" t="s">
        <v>281</v>
      </c>
      <c r="B73" s="115">
        <v>9.5</v>
      </c>
      <c r="C73" s="116" t="s">
        <v>274</v>
      </c>
      <c r="D73" s="115">
        <v>14.5</v>
      </c>
      <c r="F73" s="97"/>
      <c r="G73" s="93"/>
      <c r="J73" s="114" t="s">
        <v>84</v>
      </c>
      <c r="K73" s="115">
        <v>10</v>
      </c>
      <c r="L73" s="116" t="s">
        <v>65</v>
      </c>
      <c r="M73" s="115">
        <v>5.5</v>
      </c>
      <c r="N73" s="20"/>
    </row>
    <row r="74" spans="1:14" ht="16" thickBot="1">
      <c r="A74" s="117" t="s">
        <v>418</v>
      </c>
      <c r="B74" s="118">
        <v>7</v>
      </c>
      <c r="C74" s="119" t="s">
        <v>446</v>
      </c>
      <c r="D74" s="118">
        <v>5.5</v>
      </c>
      <c r="F74" s="97"/>
      <c r="G74" s="93"/>
      <c r="J74" s="117" t="s">
        <v>183</v>
      </c>
      <c r="K74" s="118">
        <v>6</v>
      </c>
      <c r="L74" s="119" t="s">
        <v>172</v>
      </c>
      <c r="M74" s="118">
        <v>6</v>
      </c>
      <c r="N74" s="20"/>
    </row>
    <row r="75" spans="1:14" ht="15" thickBot="1">
      <c r="A75" s="120" t="s">
        <v>44</v>
      </c>
      <c r="B75" s="121">
        <v>1</v>
      </c>
      <c r="C75" s="119"/>
      <c r="D75" s="121"/>
      <c r="G75" s="93"/>
      <c r="J75" s="120" t="s">
        <v>44</v>
      </c>
      <c r="K75" s="121">
        <v>1</v>
      </c>
      <c r="L75" s="119"/>
      <c r="M75" s="121"/>
      <c r="N75" s="20"/>
    </row>
    <row r="76" spans="1:14" ht="15" thickBot="1">
      <c r="A76" s="82"/>
      <c r="B76" s="122">
        <f>SUM(B64:B75)</f>
        <v>72</v>
      </c>
      <c r="C76" s="82"/>
      <c r="D76" s="122">
        <f>SUM(D64:D75)</f>
        <v>83</v>
      </c>
      <c r="J76" s="82"/>
      <c r="K76" s="122">
        <f>SUM(K64:K75)</f>
        <v>75</v>
      </c>
      <c r="L76" s="82"/>
      <c r="M76" s="122">
        <f>SUM(M64:M75)</f>
        <v>56</v>
      </c>
      <c r="N76" s="20"/>
    </row>
    <row r="77" spans="1:14" ht="15" thickBot="1">
      <c r="A77" s="123" t="s">
        <v>14</v>
      </c>
      <c r="B77" s="82"/>
      <c r="C77" s="123" t="s">
        <v>14</v>
      </c>
      <c r="D77" s="82"/>
      <c r="J77" s="123" t="s">
        <v>14</v>
      </c>
      <c r="K77" s="82"/>
      <c r="L77" s="123" t="s">
        <v>14</v>
      </c>
      <c r="M77" s="82"/>
      <c r="N77" s="20"/>
    </row>
    <row r="78" spans="1:14">
      <c r="A78" s="124" t="s">
        <v>86</v>
      </c>
      <c r="B78" s="112">
        <v>2</v>
      </c>
      <c r="C78" s="125" t="s">
        <v>444</v>
      </c>
      <c r="D78" s="112">
        <v>6</v>
      </c>
      <c r="J78" s="124" t="s">
        <v>311</v>
      </c>
      <c r="K78" s="112">
        <v>3.5</v>
      </c>
      <c r="L78" s="124" t="s">
        <v>194</v>
      </c>
      <c r="M78" s="134">
        <v>7</v>
      </c>
      <c r="N78" s="20"/>
    </row>
    <row r="79" spans="1:14">
      <c r="A79" s="126" t="s">
        <v>238</v>
      </c>
      <c r="B79" s="115">
        <v>5</v>
      </c>
      <c r="C79" s="74" t="s">
        <v>408</v>
      </c>
      <c r="D79" s="75">
        <v>5.5</v>
      </c>
      <c r="G79" s="93"/>
      <c r="J79" s="126" t="s">
        <v>197</v>
      </c>
      <c r="K79" s="115">
        <v>6</v>
      </c>
      <c r="L79" s="74" t="s">
        <v>132</v>
      </c>
      <c r="M79" s="75">
        <v>6.5</v>
      </c>
      <c r="N79" s="20"/>
    </row>
    <row r="80" spans="1:14">
      <c r="A80" s="126" t="s">
        <v>359</v>
      </c>
      <c r="B80" s="115">
        <v>9.5</v>
      </c>
      <c r="C80" s="127" t="s">
        <v>424</v>
      </c>
      <c r="D80" s="115" t="s">
        <v>469</v>
      </c>
      <c r="J80" s="126" t="s">
        <v>196</v>
      </c>
      <c r="K80" s="115">
        <v>5</v>
      </c>
      <c r="L80" s="126" t="s">
        <v>110</v>
      </c>
      <c r="M80" s="135">
        <v>6</v>
      </c>
      <c r="N80" s="20"/>
    </row>
    <row r="81" spans="1:17">
      <c r="A81" s="126" t="s">
        <v>362</v>
      </c>
      <c r="B81" s="115" t="s">
        <v>469</v>
      </c>
      <c r="C81" s="127" t="s">
        <v>416</v>
      </c>
      <c r="D81" s="115" t="s">
        <v>469</v>
      </c>
      <c r="G81" s="93"/>
      <c r="J81" s="126" t="s">
        <v>243</v>
      </c>
      <c r="K81" s="115" t="s">
        <v>469</v>
      </c>
      <c r="L81" s="126" t="s">
        <v>108</v>
      </c>
      <c r="M81" s="135" t="s">
        <v>469</v>
      </c>
      <c r="N81" s="20"/>
    </row>
    <row r="82" spans="1:17">
      <c r="A82" s="126" t="s">
        <v>292</v>
      </c>
      <c r="B82" s="115">
        <v>6</v>
      </c>
      <c r="C82" s="127" t="s">
        <v>99</v>
      </c>
      <c r="D82" s="115" t="s">
        <v>469</v>
      </c>
      <c r="G82" s="93"/>
      <c r="J82" s="126" t="s">
        <v>145</v>
      </c>
      <c r="K82" s="115">
        <v>9.5</v>
      </c>
      <c r="L82" s="126" t="s">
        <v>525</v>
      </c>
      <c r="M82" s="135" t="s">
        <v>469</v>
      </c>
      <c r="N82" s="20"/>
      <c r="Q82" s="6"/>
    </row>
    <row r="83" spans="1:17">
      <c r="A83" s="126" t="s">
        <v>387</v>
      </c>
      <c r="B83" s="115">
        <v>7.5</v>
      </c>
      <c r="C83" s="127"/>
      <c r="D83" s="115"/>
      <c r="G83" s="93"/>
      <c r="J83" s="126" t="s">
        <v>345</v>
      </c>
      <c r="K83" s="115">
        <v>6</v>
      </c>
      <c r="L83" s="126" t="s">
        <v>336</v>
      </c>
      <c r="M83" s="135" t="s">
        <v>469</v>
      </c>
      <c r="N83" s="20"/>
      <c r="Q83" s="6"/>
    </row>
    <row r="84" spans="1:17">
      <c r="A84" s="126" t="s">
        <v>267</v>
      </c>
      <c r="B84" s="115">
        <v>10</v>
      </c>
      <c r="C84" s="127" t="s">
        <v>252</v>
      </c>
      <c r="D84" s="115">
        <v>5</v>
      </c>
      <c r="G84" s="93"/>
      <c r="J84" s="126" t="s">
        <v>113</v>
      </c>
      <c r="K84" s="115">
        <v>5.5</v>
      </c>
      <c r="L84" s="2" t="s">
        <v>189</v>
      </c>
      <c r="M84" s="40" t="s">
        <v>469</v>
      </c>
      <c r="N84" s="20"/>
      <c r="Q84" s="6"/>
    </row>
    <row r="85" spans="1:17">
      <c r="A85" s="126" t="s">
        <v>187</v>
      </c>
      <c r="B85" s="115" t="s">
        <v>469</v>
      </c>
      <c r="C85" s="127" t="s">
        <v>383</v>
      </c>
      <c r="D85" s="115">
        <v>9</v>
      </c>
      <c r="G85" s="93"/>
      <c r="J85" s="126" t="s">
        <v>398</v>
      </c>
      <c r="K85" s="115" t="s">
        <v>469</v>
      </c>
      <c r="L85" s="126" t="s">
        <v>468</v>
      </c>
      <c r="M85" s="135" t="s">
        <v>469</v>
      </c>
      <c r="N85" s="20"/>
      <c r="Q85" s="6"/>
    </row>
    <row r="86" spans="1:17">
      <c r="A86" s="126" t="s">
        <v>94</v>
      </c>
      <c r="B86" s="115" t="s">
        <v>469</v>
      </c>
      <c r="C86" s="127" t="s">
        <v>151</v>
      </c>
      <c r="D86" s="115" t="s">
        <v>469</v>
      </c>
      <c r="G86" s="93"/>
      <c r="J86" s="126" t="s">
        <v>392</v>
      </c>
      <c r="K86" s="115" t="s">
        <v>469</v>
      </c>
      <c r="L86" s="126"/>
      <c r="M86" s="135"/>
      <c r="N86" s="20"/>
      <c r="Q86" s="6"/>
    </row>
    <row r="87" spans="1:17" ht="15" thickBot="1">
      <c r="A87" s="129" t="s">
        <v>404</v>
      </c>
      <c r="B87" s="118">
        <v>6</v>
      </c>
      <c r="C87" s="130" t="s">
        <v>318</v>
      </c>
      <c r="D87" s="118" t="s">
        <v>469</v>
      </c>
      <c r="G87" s="93"/>
      <c r="J87" s="129" t="s">
        <v>173</v>
      </c>
      <c r="K87" s="118" t="s">
        <v>469</v>
      </c>
      <c r="L87" s="129"/>
      <c r="M87" s="138"/>
      <c r="N87" s="20"/>
      <c r="Q87" s="6"/>
    </row>
    <row r="88" spans="1:17" ht="15" thickBot="1">
      <c r="G88" s="93"/>
      <c r="N88" s="20"/>
      <c r="Q88" s="6"/>
    </row>
    <row r="89" spans="1:17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</row>
    <row r="90" spans="1:17" ht="15" thickBot="1"/>
    <row r="91" spans="1:17" ht="15" thickBot="1">
      <c r="A91" s="25" t="str">
        <f>TABELLONE!J88</f>
        <v>CICCIOBUCCIO</v>
      </c>
      <c r="B91" s="38">
        <f>IF(B104&lt;66,0,IF(B104&lt;70,1,IF(B104&lt;74,2,IF(B104&lt;78,3,IF(B104&lt;82,4,IF(B104&lt;86,5,IF(B104&lt;90,6,IF(B104&lt;94,7,IF(B104&lt;98,8,IF(B104&lt;101,9,10))))))))))</f>
        <v>0</v>
      </c>
      <c r="C91" s="43" t="str">
        <f>TABELLONE!K88</f>
        <v>INTERFOGAT</v>
      </c>
      <c r="D91" s="38">
        <f>IF(D104&lt;66,0,IF(D104&lt;70,1,IF(D104&lt;74,2,IF(D104&lt;78,3,IF(D104&lt;82,4,IF(D104&lt;86,5,IF(D104&lt;90,6,IF(D104&lt;94,7,IF(D104&lt;98,8,IF(D104&lt;101,9,10))))))))))</f>
        <v>2</v>
      </c>
      <c r="J91" s="25" t="str">
        <f>TABELLONE!J89</f>
        <v>FLYBEARD</v>
      </c>
      <c r="K91" s="38">
        <f>IF(K104&lt;66,0,IF(K104&lt;70,1,IF(K104&lt;74,2,IF(K104&lt;78,3,IF(K104&lt;82,4,IF(K104&lt;86,5,IF(K104&lt;90,6,IF(K104&lt;94,7,IF(K104&lt;98,8,IF(K104&lt;101,9,10))))))))))</f>
        <v>1</v>
      </c>
      <c r="L91" s="43" t="str">
        <f>TABELLONE!K89</f>
        <v>CSKA SCINA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111" t="s">
        <v>324</v>
      </c>
      <c r="B92" s="112">
        <v>3</v>
      </c>
      <c r="C92" s="113" t="s">
        <v>79</v>
      </c>
      <c r="D92" s="112">
        <v>5</v>
      </c>
      <c r="G92" s="93"/>
      <c r="J92" s="111" t="s">
        <v>226</v>
      </c>
      <c r="K92" s="112">
        <v>2.5</v>
      </c>
      <c r="L92" s="111" t="s">
        <v>317</v>
      </c>
      <c r="M92" s="112">
        <v>6</v>
      </c>
    </row>
    <row r="93" spans="1:17">
      <c r="A93" s="114" t="s">
        <v>131</v>
      </c>
      <c r="B93" s="115">
        <v>6.5</v>
      </c>
      <c r="C93" s="116" t="s">
        <v>242</v>
      </c>
      <c r="D93" s="115">
        <v>5.5</v>
      </c>
      <c r="G93" s="93"/>
      <c r="J93" s="114" t="s">
        <v>96</v>
      </c>
      <c r="K93" s="115">
        <v>7</v>
      </c>
      <c r="L93" s="114" t="s">
        <v>180</v>
      </c>
      <c r="M93" s="115">
        <v>10</v>
      </c>
      <c r="N93" s="20"/>
    </row>
    <row r="94" spans="1:17">
      <c r="A94" s="72" t="s">
        <v>447</v>
      </c>
      <c r="B94" s="73">
        <v>6.5</v>
      </c>
      <c r="C94" s="116" t="s">
        <v>128</v>
      </c>
      <c r="D94" s="115">
        <v>8</v>
      </c>
      <c r="G94" s="93"/>
      <c r="J94" s="114" t="s">
        <v>119</v>
      </c>
      <c r="K94" s="115">
        <v>4</v>
      </c>
      <c r="L94" s="114" t="s">
        <v>240</v>
      </c>
      <c r="M94" s="115">
        <v>6.5</v>
      </c>
      <c r="N94" s="20"/>
    </row>
    <row r="95" spans="1:17">
      <c r="A95" s="114" t="s">
        <v>425</v>
      </c>
      <c r="B95" s="115">
        <v>5</v>
      </c>
      <c r="C95" s="72" t="s">
        <v>334</v>
      </c>
      <c r="D95" s="73">
        <v>6</v>
      </c>
      <c r="G95" s="93"/>
      <c r="J95" s="114" t="s">
        <v>519</v>
      </c>
      <c r="K95" s="115">
        <v>6</v>
      </c>
      <c r="L95" s="114" t="s">
        <v>191</v>
      </c>
      <c r="M95" s="115">
        <v>6</v>
      </c>
      <c r="N95" s="20"/>
    </row>
    <row r="96" spans="1:17">
      <c r="A96" s="114" t="s">
        <v>306</v>
      </c>
      <c r="B96" s="115">
        <v>6.5</v>
      </c>
      <c r="C96" s="116" t="s">
        <v>301</v>
      </c>
      <c r="D96" s="115">
        <v>6</v>
      </c>
      <c r="G96" s="93"/>
      <c r="J96" s="114" t="s">
        <v>81</v>
      </c>
      <c r="K96" s="115">
        <v>6.5</v>
      </c>
      <c r="L96" s="114" t="s">
        <v>77</v>
      </c>
      <c r="M96" s="115">
        <v>7.5</v>
      </c>
      <c r="N96" s="20"/>
    </row>
    <row r="97" spans="1:17">
      <c r="A97" s="114" t="s">
        <v>448</v>
      </c>
      <c r="B97" s="115">
        <v>5.5</v>
      </c>
      <c r="C97" s="116" t="s">
        <v>93</v>
      </c>
      <c r="D97" s="115">
        <v>6</v>
      </c>
      <c r="G97" s="93"/>
      <c r="J97" s="114" t="s">
        <v>90</v>
      </c>
      <c r="K97" s="115">
        <v>7</v>
      </c>
      <c r="L97" s="114" t="s">
        <v>384</v>
      </c>
      <c r="M97" s="115">
        <v>6.5</v>
      </c>
      <c r="N97" s="20"/>
    </row>
    <row r="98" spans="1:17">
      <c r="A98" s="114" t="s">
        <v>208</v>
      </c>
      <c r="B98" s="115">
        <v>6</v>
      </c>
      <c r="C98" s="116" t="s">
        <v>320</v>
      </c>
      <c r="D98" s="115">
        <v>7</v>
      </c>
      <c r="G98" s="93"/>
      <c r="J98" s="114" t="s">
        <v>303</v>
      </c>
      <c r="K98" s="115">
        <v>6.5</v>
      </c>
      <c r="L98" s="114" t="s">
        <v>177</v>
      </c>
      <c r="M98" s="115">
        <v>5</v>
      </c>
      <c r="N98" s="20"/>
    </row>
    <row r="99" spans="1:17">
      <c r="A99" s="114" t="s">
        <v>248</v>
      </c>
      <c r="B99" s="115">
        <v>6</v>
      </c>
      <c r="C99" s="116" t="s">
        <v>264</v>
      </c>
      <c r="D99" s="115">
        <v>5.5</v>
      </c>
      <c r="G99" s="93"/>
      <c r="J99" s="114" t="s">
        <v>254</v>
      </c>
      <c r="K99" s="115">
        <v>7</v>
      </c>
      <c r="L99" s="114" t="s">
        <v>313</v>
      </c>
      <c r="M99" s="115">
        <v>9.5</v>
      </c>
      <c r="N99" s="20"/>
    </row>
    <row r="100" spans="1:17">
      <c r="A100" s="72" t="s">
        <v>495</v>
      </c>
      <c r="B100" s="73">
        <v>8.5</v>
      </c>
      <c r="C100" s="116" t="s">
        <v>69</v>
      </c>
      <c r="D100" s="115">
        <v>6</v>
      </c>
      <c r="G100" s="93"/>
      <c r="J100" s="114" t="s">
        <v>169</v>
      </c>
      <c r="K100" s="115">
        <v>6.5</v>
      </c>
      <c r="L100" s="114" t="s">
        <v>68</v>
      </c>
      <c r="M100" s="115">
        <v>5.5</v>
      </c>
      <c r="N100" s="20"/>
    </row>
    <row r="101" spans="1:17">
      <c r="A101" s="114" t="s">
        <v>288</v>
      </c>
      <c r="B101" s="115">
        <v>5</v>
      </c>
      <c r="C101" s="116" t="s">
        <v>112</v>
      </c>
      <c r="D101" s="115">
        <v>8.5</v>
      </c>
      <c r="G101" s="93"/>
      <c r="J101" s="114" t="s">
        <v>85</v>
      </c>
      <c r="K101" s="115">
        <v>6.5</v>
      </c>
      <c r="L101" s="114" t="s">
        <v>78</v>
      </c>
      <c r="M101" s="115">
        <v>6</v>
      </c>
      <c r="N101" s="20"/>
    </row>
    <row r="102" spans="1:17" ht="15" thickBot="1">
      <c r="A102" s="117" t="s">
        <v>95</v>
      </c>
      <c r="B102" s="118">
        <v>6</v>
      </c>
      <c r="C102" s="119" t="s">
        <v>410</v>
      </c>
      <c r="D102" s="118">
        <v>10</v>
      </c>
      <c r="G102" s="93"/>
      <c r="J102" s="117" t="s">
        <v>158</v>
      </c>
      <c r="K102" s="118">
        <v>5.5</v>
      </c>
      <c r="L102" s="139" t="s">
        <v>296</v>
      </c>
      <c r="M102" s="136">
        <v>5.5</v>
      </c>
      <c r="N102" s="20"/>
    </row>
    <row r="103" spans="1:17" ht="15" thickBot="1">
      <c r="A103" s="120" t="s">
        <v>44</v>
      </c>
      <c r="B103" s="121">
        <v>1</v>
      </c>
      <c r="C103" s="119"/>
      <c r="D103" s="121"/>
      <c r="J103" s="120" t="s">
        <v>44</v>
      </c>
      <c r="K103" s="121">
        <v>1</v>
      </c>
      <c r="L103" s="119"/>
      <c r="M103" s="121"/>
      <c r="N103" s="20"/>
    </row>
    <row r="104" spans="1:17" ht="15" thickBot="1">
      <c r="A104" s="82"/>
      <c r="B104" s="122">
        <f>SUM(B92:B103)</f>
        <v>65.5</v>
      </c>
      <c r="C104" s="82"/>
      <c r="D104" s="122">
        <f>SUM(D92:D103)</f>
        <v>73.5</v>
      </c>
      <c r="J104" s="82"/>
      <c r="K104" s="122">
        <f>SUM(K92:K103)</f>
        <v>66</v>
      </c>
      <c r="L104" s="82"/>
      <c r="M104" s="122">
        <f>SUM(M92:M103)</f>
        <v>74</v>
      </c>
      <c r="N104" s="20"/>
    </row>
    <row r="105" spans="1:17" ht="15" thickBot="1">
      <c r="A105" s="123" t="s">
        <v>14</v>
      </c>
      <c r="B105" s="82"/>
      <c r="C105" s="123" t="s">
        <v>14</v>
      </c>
      <c r="D105" s="82"/>
      <c r="J105" s="123" t="s">
        <v>14</v>
      </c>
      <c r="K105" s="82"/>
      <c r="L105" s="123" t="s">
        <v>14</v>
      </c>
      <c r="M105" s="82"/>
      <c r="N105" s="20"/>
    </row>
    <row r="106" spans="1:17">
      <c r="A106" s="125" t="s">
        <v>324</v>
      </c>
      <c r="B106" s="112">
        <v>3</v>
      </c>
      <c r="C106" s="125" t="s">
        <v>79</v>
      </c>
      <c r="D106" s="112">
        <v>5</v>
      </c>
      <c r="J106" s="124" t="s">
        <v>226</v>
      </c>
      <c r="K106" s="112">
        <v>2.5</v>
      </c>
      <c r="L106" s="125" t="s">
        <v>317</v>
      </c>
      <c r="M106" s="112">
        <v>6</v>
      </c>
      <c r="N106" s="20"/>
    </row>
    <row r="107" spans="1:17">
      <c r="A107" s="74" t="s">
        <v>407</v>
      </c>
      <c r="B107" s="75">
        <v>6.5</v>
      </c>
      <c r="C107" s="74" t="s">
        <v>206</v>
      </c>
      <c r="D107" s="75">
        <v>6</v>
      </c>
      <c r="G107" s="93"/>
      <c r="J107" s="126" t="s">
        <v>204</v>
      </c>
      <c r="K107" s="115">
        <v>5</v>
      </c>
      <c r="L107" s="127" t="s">
        <v>462</v>
      </c>
      <c r="M107" s="115">
        <v>6</v>
      </c>
      <c r="N107" s="20"/>
    </row>
    <row r="108" spans="1:17">
      <c r="A108" s="127" t="s">
        <v>413</v>
      </c>
      <c r="B108" s="115" t="s">
        <v>469</v>
      </c>
      <c r="C108" s="127" t="s">
        <v>435</v>
      </c>
      <c r="D108" s="115">
        <v>5</v>
      </c>
      <c r="J108" s="126" t="s">
        <v>520</v>
      </c>
      <c r="K108" s="115" t="s">
        <v>469</v>
      </c>
      <c r="L108" s="127" t="s">
        <v>358</v>
      </c>
      <c r="M108" s="115">
        <v>6</v>
      </c>
      <c r="N108" s="20"/>
    </row>
    <row r="109" spans="1:17">
      <c r="A109" s="127" t="s">
        <v>105</v>
      </c>
      <c r="B109" s="115" t="s">
        <v>469</v>
      </c>
      <c r="C109" s="127" t="s">
        <v>121</v>
      </c>
      <c r="D109" s="115" t="s">
        <v>469</v>
      </c>
      <c r="G109" s="93"/>
      <c r="J109" s="126" t="s">
        <v>222</v>
      </c>
      <c r="K109" s="115">
        <v>6</v>
      </c>
      <c r="L109" s="127" t="s">
        <v>215</v>
      </c>
      <c r="M109" s="115">
        <v>6.5</v>
      </c>
      <c r="N109" s="20"/>
    </row>
    <row r="110" spans="1:17">
      <c r="A110" s="127" t="s">
        <v>344</v>
      </c>
      <c r="B110" s="115">
        <v>4</v>
      </c>
      <c r="C110" s="127" t="s">
        <v>299</v>
      </c>
      <c r="D110" s="115">
        <v>5.5</v>
      </c>
      <c r="G110" s="93"/>
      <c r="J110" s="126" t="s">
        <v>92</v>
      </c>
      <c r="K110" s="128">
        <v>5</v>
      </c>
      <c r="L110" s="127" t="s">
        <v>193</v>
      </c>
      <c r="M110" s="115">
        <v>6</v>
      </c>
      <c r="N110" s="20"/>
      <c r="Q110" s="6"/>
    </row>
    <row r="111" spans="1:17">
      <c r="A111" s="127" t="s">
        <v>255</v>
      </c>
      <c r="B111" s="115" t="s">
        <v>469</v>
      </c>
      <c r="C111" s="127" t="s">
        <v>286</v>
      </c>
      <c r="D111" s="115">
        <v>6</v>
      </c>
      <c r="G111" s="93"/>
      <c r="J111" s="126" t="s">
        <v>309</v>
      </c>
      <c r="K111" s="115">
        <v>5</v>
      </c>
      <c r="L111" s="127" t="s">
        <v>461</v>
      </c>
      <c r="M111" s="115">
        <v>6.5</v>
      </c>
      <c r="N111" s="20"/>
      <c r="Q111" s="6"/>
    </row>
    <row r="112" spans="1:17">
      <c r="A112" s="127"/>
      <c r="B112" s="115"/>
      <c r="C112" s="127" t="s">
        <v>395</v>
      </c>
      <c r="D112" s="115">
        <v>6</v>
      </c>
      <c r="G112" s="93"/>
      <c r="J112" s="126" t="s">
        <v>397</v>
      </c>
      <c r="K112" s="115">
        <v>5.5</v>
      </c>
      <c r="L112" s="127" t="s">
        <v>400</v>
      </c>
      <c r="M112" s="115">
        <v>6</v>
      </c>
      <c r="N112" s="20"/>
      <c r="Q112" s="6"/>
    </row>
    <row r="113" spans="1:17">
      <c r="A113" s="74" t="s">
        <v>156</v>
      </c>
      <c r="B113" s="75">
        <v>8.5</v>
      </c>
      <c r="C113" s="127" t="s">
        <v>186</v>
      </c>
      <c r="D113" s="115" t="s">
        <v>469</v>
      </c>
      <c r="G113" s="93"/>
      <c r="J113" s="126" t="s">
        <v>263</v>
      </c>
      <c r="K113" s="115">
        <v>10</v>
      </c>
      <c r="L113" s="74" t="s">
        <v>88</v>
      </c>
      <c r="M113" s="75">
        <v>5.5</v>
      </c>
      <c r="N113" s="20"/>
      <c r="Q113" s="6"/>
    </row>
    <row r="114" spans="1:17">
      <c r="A114" s="127" t="s">
        <v>304</v>
      </c>
      <c r="B114" s="115">
        <v>6</v>
      </c>
      <c r="C114" s="127" t="s">
        <v>350</v>
      </c>
      <c r="D114" s="115" t="s">
        <v>469</v>
      </c>
      <c r="G114" s="93"/>
      <c r="J114" s="126" t="s">
        <v>376</v>
      </c>
      <c r="K114" s="115" t="s">
        <v>469</v>
      </c>
      <c r="L114" s="127" t="s">
        <v>374</v>
      </c>
      <c r="M114" s="115">
        <v>6</v>
      </c>
      <c r="N114" s="20"/>
      <c r="Q114" s="6"/>
    </row>
    <row r="115" spans="1:17" ht="15" thickBot="1">
      <c r="A115" s="130" t="s">
        <v>337</v>
      </c>
      <c r="B115" s="118">
        <v>7</v>
      </c>
      <c r="C115" s="130" t="s">
        <v>427</v>
      </c>
      <c r="D115" s="118" t="s">
        <v>469</v>
      </c>
      <c r="G115" s="93"/>
      <c r="J115" s="129" t="s">
        <v>409</v>
      </c>
      <c r="K115" s="118" t="s">
        <v>469</v>
      </c>
      <c r="L115" s="130" t="s">
        <v>75</v>
      </c>
      <c r="M115" s="118" t="s">
        <v>469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7"/>
  <sheetViews>
    <sheetView topLeftCell="A83" zoomScale="90" zoomScaleNormal="90" zoomScalePageLayoutView="90" workbookViewId="0">
      <selection activeCell="B14" sqref="B14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4" t="s">
        <v>29</v>
      </c>
    </row>
    <row r="2" spans="1:13" ht="15" thickBot="1"/>
    <row r="3" spans="1:13" ht="21" thickBot="1">
      <c r="A3" s="184" t="s">
        <v>5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6"/>
    </row>
    <row r="4" spans="1:13" ht="15" thickBot="1"/>
    <row r="5" spans="1:13" ht="15" thickBot="1">
      <c r="A5" s="60" t="str">
        <f>TABELLONE!J14</f>
        <v>BRIGATA GURREN</v>
      </c>
      <c r="B5" s="38">
        <f>IF(B18&lt;66,0,IF(B18&lt;70,1,IF(B18&lt;74,2,IF(B18&lt;78,3,IF(B18&lt;82,4,IF(B18&lt;86,5,IF(B18&lt;90,6,IF(B18&lt;94,7,IF(B18&lt;98,8,IF(B18&lt;101,9,10))))))))))</f>
        <v>5</v>
      </c>
      <c r="C5" s="60" t="str">
        <f>TABELLONE!K14</f>
        <v>MC TOWN</v>
      </c>
      <c r="D5" s="38">
        <f>IF(D18&lt;66,0,IF(D18&lt;70,1,IF(D18&lt;74,2,IF(D18&lt;78,3,IF(D18&lt;82,4,IF(D18&lt;86,5,IF(D18&lt;90,6,IF(D18&lt;94,7,IF(D18&lt;98,8,IF(D18&lt;101,9,10))))))))))</f>
        <v>2</v>
      </c>
      <c r="F5" s="72"/>
      <c r="G5" s="73"/>
      <c r="J5" s="60" t="str">
        <f>TABELLONE!J15</f>
        <v>SOLOPISA 1909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TABELLONE!K15</f>
        <v>SKIACCIAK MOSCA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66</v>
      </c>
      <c r="B6" s="39">
        <v>6</v>
      </c>
      <c r="C6" s="8" t="s">
        <v>120</v>
      </c>
      <c r="D6" s="39">
        <v>4.5</v>
      </c>
      <c r="F6" s="74"/>
      <c r="G6" s="75"/>
      <c r="J6" s="8" t="s">
        <v>117</v>
      </c>
      <c r="K6" s="39">
        <v>4.5</v>
      </c>
      <c r="L6" s="8" t="s">
        <v>188</v>
      </c>
      <c r="M6" s="39">
        <v>1.5</v>
      </c>
    </row>
    <row r="7" spans="1:13">
      <c r="A7" s="9" t="s">
        <v>488</v>
      </c>
      <c r="B7" s="40">
        <v>7</v>
      </c>
      <c r="C7" s="9" t="s">
        <v>149</v>
      </c>
      <c r="D7" s="40">
        <v>5</v>
      </c>
      <c r="J7" s="9" t="s">
        <v>106</v>
      </c>
      <c r="K7" s="40">
        <v>6</v>
      </c>
      <c r="L7" s="9" t="s">
        <v>363</v>
      </c>
      <c r="M7" s="40">
        <v>6</v>
      </c>
    </row>
    <row r="8" spans="1:13">
      <c r="A8" s="9" t="s">
        <v>150</v>
      </c>
      <c r="B8" s="40">
        <v>6.5</v>
      </c>
      <c r="C8" s="9" t="s">
        <v>349</v>
      </c>
      <c r="D8" s="40">
        <v>6</v>
      </c>
      <c r="F8" t="s">
        <v>155</v>
      </c>
      <c r="J8" s="9" t="s">
        <v>321</v>
      </c>
      <c r="K8" s="40">
        <v>5</v>
      </c>
      <c r="L8" s="72" t="s">
        <v>414</v>
      </c>
      <c r="M8" s="73">
        <v>5.5</v>
      </c>
    </row>
    <row r="9" spans="1:13">
      <c r="A9" s="9" t="s">
        <v>114</v>
      </c>
      <c r="B9" s="40">
        <v>7.5</v>
      </c>
      <c r="C9" s="9" t="s">
        <v>365</v>
      </c>
      <c r="D9" s="40">
        <v>5</v>
      </c>
      <c r="F9" t="s">
        <v>551</v>
      </c>
      <c r="J9" s="9" t="s">
        <v>116</v>
      </c>
      <c r="K9" s="40">
        <v>6.5</v>
      </c>
      <c r="L9" s="72" t="s">
        <v>406</v>
      </c>
      <c r="M9" s="73">
        <v>6</v>
      </c>
    </row>
    <row r="10" spans="1:13">
      <c r="A10" s="9" t="s">
        <v>441</v>
      </c>
      <c r="B10" s="32">
        <v>6</v>
      </c>
      <c r="C10" s="9" t="s">
        <v>73</v>
      </c>
      <c r="D10" s="32">
        <v>6</v>
      </c>
      <c r="F10" t="s">
        <v>552</v>
      </c>
      <c r="J10" s="9" t="s">
        <v>322</v>
      </c>
      <c r="K10" s="32">
        <v>6.5</v>
      </c>
      <c r="L10" s="9" t="s">
        <v>278</v>
      </c>
      <c r="M10" s="32">
        <v>6</v>
      </c>
    </row>
    <row r="11" spans="1:13">
      <c r="A11" s="72" t="s">
        <v>202</v>
      </c>
      <c r="B11" s="73">
        <v>13.5</v>
      </c>
      <c r="C11" s="9" t="s">
        <v>250</v>
      </c>
      <c r="D11" s="40">
        <v>6</v>
      </c>
      <c r="F11" t="s">
        <v>553</v>
      </c>
      <c r="J11" s="9" t="s">
        <v>300</v>
      </c>
      <c r="K11" s="40">
        <v>6</v>
      </c>
      <c r="L11" s="9" t="s">
        <v>101</v>
      </c>
      <c r="M11" s="40">
        <v>6</v>
      </c>
    </row>
    <row r="12" spans="1:13">
      <c r="A12" s="9" t="s">
        <v>205</v>
      </c>
      <c r="B12" s="40">
        <v>6</v>
      </c>
      <c r="C12" s="9" t="s">
        <v>83</v>
      </c>
      <c r="D12" s="40">
        <v>10</v>
      </c>
      <c r="F12" t="s">
        <v>554</v>
      </c>
      <c r="J12" s="9" t="s">
        <v>546</v>
      </c>
      <c r="K12" s="40">
        <v>14</v>
      </c>
      <c r="L12" s="72" t="s">
        <v>261</v>
      </c>
      <c r="M12" s="73">
        <v>5.5</v>
      </c>
    </row>
    <row r="13" spans="1:13">
      <c r="A13" s="9" t="s">
        <v>181</v>
      </c>
      <c r="B13" s="40">
        <v>10</v>
      </c>
      <c r="C13" s="9" t="s">
        <v>367</v>
      </c>
      <c r="D13" s="40">
        <v>6</v>
      </c>
      <c r="F13" t="s">
        <v>555</v>
      </c>
      <c r="J13" s="72" t="s">
        <v>212</v>
      </c>
      <c r="K13" s="73">
        <v>6</v>
      </c>
      <c r="L13" s="9" t="s">
        <v>375</v>
      </c>
      <c r="M13" s="40">
        <v>6.5</v>
      </c>
    </row>
    <row r="14" spans="1:13">
      <c r="A14" s="9" t="s">
        <v>174</v>
      </c>
      <c r="B14" s="40">
        <v>5.5</v>
      </c>
      <c r="C14" s="9" t="s">
        <v>70</v>
      </c>
      <c r="D14" s="40">
        <v>9.5</v>
      </c>
      <c r="F14" t="s">
        <v>529</v>
      </c>
      <c r="J14" s="9" t="s">
        <v>285</v>
      </c>
      <c r="K14" s="40">
        <v>7</v>
      </c>
      <c r="L14" s="9" t="s">
        <v>182</v>
      </c>
      <c r="M14" s="40">
        <v>5.5</v>
      </c>
    </row>
    <row r="15" spans="1:13">
      <c r="A15" s="9" t="s">
        <v>271</v>
      </c>
      <c r="B15" s="40">
        <v>6.5</v>
      </c>
      <c r="C15" s="9" t="s">
        <v>276</v>
      </c>
      <c r="D15" s="40">
        <v>7</v>
      </c>
      <c r="F15" t="s">
        <v>556</v>
      </c>
      <c r="G15" s="80"/>
      <c r="J15" s="9" t="s">
        <v>184</v>
      </c>
      <c r="K15" s="40">
        <v>6.5</v>
      </c>
      <c r="L15" s="72" t="s">
        <v>290</v>
      </c>
      <c r="M15" s="73">
        <v>0</v>
      </c>
    </row>
    <row r="16" spans="1:13" ht="15" thickBot="1">
      <c r="A16" s="10" t="s">
        <v>279</v>
      </c>
      <c r="B16" s="41">
        <v>7</v>
      </c>
      <c r="C16" s="10" t="s">
        <v>144</v>
      </c>
      <c r="D16" s="41">
        <v>6</v>
      </c>
      <c r="F16" t="s">
        <v>557</v>
      </c>
      <c r="J16" s="10" t="s">
        <v>171</v>
      </c>
      <c r="K16" s="41">
        <v>5</v>
      </c>
      <c r="L16" s="10" t="s">
        <v>347</v>
      </c>
      <c r="M16" s="41">
        <v>6</v>
      </c>
    </row>
    <row r="17" spans="1:13" ht="15" thickBot="1">
      <c r="A17" s="95" t="s">
        <v>44</v>
      </c>
      <c r="B17" s="38">
        <v>1</v>
      </c>
      <c r="C17" s="44"/>
      <c r="D17" s="38"/>
      <c r="F17" t="s">
        <v>558</v>
      </c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82.5</v>
      </c>
      <c r="D18" s="91">
        <f>SUM(D6:D17)</f>
        <v>71</v>
      </c>
      <c r="F18" t="s">
        <v>559</v>
      </c>
      <c r="K18" s="91">
        <f>SUM(K6:K17)</f>
        <v>74</v>
      </c>
      <c r="M18" s="91">
        <f>SUM(M6:M17)</f>
        <v>54.5</v>
      </c>
    </row>
    <row r="19" spans="1:13" ht="15" thickBot="1">
      <c r="A19" s="34" t="s">
        <v>14</v>
      </c>
      <c r="C19" s="34" t="s">
        <v>14</v>
      </c>
      <c r="F19" t="s">
        <v>505</v>
      </c>
      <c r="J19" s="34" t="s">
        <v>14</v>
      </c>
      <c r="L19" s="34" t="s">
        <v>14</v>
      </c>
    </row>
    <row r="20" spans="1:13">
      <c r="A20" s="144" t="s">
        <v>66</v>
      </c>
      <c r="B20" s="106">
        <v>6</v>
      </c>
      <c r="C20" s="144" t="s">
        <v>120</v>
      </c>
      <c r="D20" s="106">
        <v>4.5</v>
      </c>
      <c r="F20" t="s">
        <v>560</v>
      </c>
      <c r="J20" s="144" t="s">
        <v>117</v>
      </c>
      <c r="K20" s="106">
        <v>4.5</v>
      </c>
      <c r="L20" s="144" t="s">
        <v>188</v>
      </c>
      <c r="M20" s="106">
        <v>1.5</v>
      </c>
    </row>
    <row r="21" spans="1:13">
      <c r="A21" s="145" t="s">
        <v>192</v>
      </c>
      <c r="B21" s="101">
        <v>7</v>
      </c>
      <c r="C21" s="145" t="s">
        <v>333</v>
      </c>
      <c r="D21" s="101" t="s">
        <v>469</v>
      </c>
      <c r="F21" t="s">
        <v>561</v>
      </c>
      <c r="J21" s="145" t="s">
        <v>426</v>
      </c>
      <c r="K21" s="101">
        <v>6</v>
      </c>
      <c r="L21" s="74" t="s">
        <v>357</v>
      </c>
      <c r="M21" s="75">
        <v>5.5</v>
      </c>
    </row>
    <row r="22" spans="1:13">
      <c r="A22" s="145" t="s">
        <v>237</v>
      </c>
      <c r="B22" s="100">
        <v>6</v>
      </c>
      <c r="C22" s="145" t="s">
        <v>493</v>
      </c>
      <c r="D22" s="100">
        <v>5.5</v>
      </c>
      <c r="F22" t="s">
        <v>562</v>
      </c>
      <c r="J22" s="145" t="s">
        <v>133</v>
      </c>
      <c r="K22" s="100">
        <v>5.5</v>
      </c>
      <c r="L22" s="74" t="s">
        <v>195</v>
      </c>
      <c r="M22" s="75">
        <v>6</v>
      </c>
    </row>
    <row r="23" spans="1:13">
      <c r="A23" s="145" t="s">
        <v>422</v>
      </c>
      <c r="B23" s="100" t="s">
        <v>469</v>
      </c>
      <c r="C23" s="145" t="s">
        <v>377</v>
      </c>
      <c r="D23" s="100">
        <v>4</v>
      </c>
      <c r="F23" t="s">
        <v>563</v>
      </c>
      <c r="J23" s="145" t="s">
        <v>394</v>
      </c>
      <c r="K23" s="100">
        <v>5</v>
      </c>
      <c r="L23" s="145" t="s">
        <v>326</v>
      </c>
      <c r="M23" s="100" t="s">
        <v>469</v>
      </c>
    </row>
    <row r="24" spans="1:13">
      <c r="A24" s="74" t="s">
        <v>371</v>
      </c>
      <c r="B24" s="75">
        <v>13.5</v>
      </c>
      <c r="C24" s="145" t="s">
        <v>335</v>
      </c>
      <c r="D24" s="101">
        <v>7.5</v>
      </c>
      <c r="J24" s="74" t="s">
        <v>456</v>
      </c>
      <c r="K24" s="75">
        <v>6</v>
      </c>
      <c r="L24" s="74" t="s">
        <v>399</v>
      </c>
      <c r="M24" s="75">
        <v>5.5</v>
      </c>
    </row>
    <row r="25" spans="1:13">
      <c r="A25" s="145" t="s">
        <v>342</v>
      </c>
      <c r="B25" s="100">
        <v>12</v>
      </c>
      <c r="C25" s="145" t="s">
        <v>178</v>
      </c>
      <c r="D25" s="100">
        <v>5.5</v>
      </c>
      <c r="J25" s="145" t="s">
        <v>351</v>
      </c>
      <c r="K25" s="100">
        <v>6</v>
      </c>
      <c r="L25" s="145" t="s">
        <v>214</v>
      </c>
      <c r="M25" s="100" t="s">
        <v>469</v>
      </c>
    </row>
    <row r="26" spans="1:13">
      <c r="A26" s="145" t="s">
        <v>401</v>
      </c>
      <c r="B26" s="100">
        <v>5.5</v>
      </c>
      <c r="C26" s="145" t="s">
        <v>47</v>
      </c>
      <c r="D26" s="100">
        <v>5</v>
      </c>
      <c r="J26" s="145"/>
      <c r="K26" s="100"/>
      <c r="L26" s="145" t="s">
        <v>104</v>
      </c>
      <c r="M26" s="100">
        <v>10</v>
      </c>
    </row>
    <row r="27" spans="1:13">
      <c r="A27" s="145" t="s">
        <v>109</v>
      </c>
      <c r="B27" s="100">
        <v>5</v>
      </c>
      <c r="C27" s="145" t="s">
        <v>298</v>
      </c>
      <c r="D27" s="100">
        <v>6</v>
      </c>
      <c r="J27" s="145" t="s">
        <v>266</v>
      </c>
      <c r="K27" s="100">
        <v>4.5</v>
      </c>
      <c r="L27" s="145" t="s">
        <v>339</v>
      </c>
      <c r="M27" s="100">
        <v>5.5</v>
      </c>
    </row>
    <row r="28" spans="1:13">
      <c r="A28" s="145" t="s">
        <v>341</v>
      </c>
      <c r="B28" s="100" t="s">
        <v>469</v>
      </c>
      <c r="C28" s="145" t="s">
        <v>262</v>
      </c>
      <c r="D28" s="101" t="s">
        <v>469</v>
      </c>
      <c r="J28" s="145" t="s">
        <v>366</v>
      </c>
      <c r="K28" s="100" t="s">
        <v>469</v>
      </c>
      <c r="L28" s="145" t="s">
        <v>143</v>
      </c>
      <c r="M28" s="101" t="s">
        <v>469</v>
      </c>
    </row>
    <row r="29" spans="1:13" ht="15" thickBot="1">
      <c r="A29" s="109" t="s">
        <v>179</v>
      </c>
      <c r="B29" s="110" t="s">
        <v>469</v>
      </c>
      <c r="C29" s="109" t="s">
        <v>396</v>
      </c>
      <c r="D29" s="110" t="s">
        <v>469</v>
      </c>
      <c r="J29" s="109" t="s">
        <v>547</v>
      </c>
      <c r="K29" s="110" t="s">
        <v>469</v>
      </c>
      <c r="L29" s="109" t="s">
        <v>272</v>
      </c>
      <c r="M29" s="110" t="s">
        <v>469</v>
      </c>
    </row>
    <row r="32" spans="1:13" ht="15" thickBot="1"/>
    <row r="33" spans="1:13" ht="21" thickBot="1">
      <c r="A33" s="184" t="s">
        <v>13</v>
      </c>
      <c r="B33" s="18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6"/>
    </row>
    <row r="34" spans="1:13" ht="15" thickBot="1"/>
    <row r="35" spans="1:13" ht="15" thickBot="1">
      <c r="A35" s="60" t="str">
        <f>TABELLONE!J40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TABELLONE!K40</f>
        <v>CS RIPOSA</v>
      </c>
      <c r="D35" s="38">
        <f>IF(D48&lt;66,0,IF(D48&lt;70,1,IF(D48&lt;74,2,IF(D48&lt;78,3,IF(D48&lt;82,4,IF(D48&lt;86,5,IF(D48&lt;90,6,IF(D48&lt;94,7,IF(D48&lt;98,8,IF(D48&lt;101,9,10))))))))))</f>
        <v>1</v>
      </c>
      <c r="J35" s="60" t="str">
        <f>TABELLONE!J41</f>
        <v>EVRIBADI</v>
      </c>
      <c r="K35" s="38">
        <f>IF(K48&lt;66,0,IF(K48&lt;70,1,IF(K48&lt;74,2,IF(K48&lt;78,3,IF(K48&lt;82,4,IF(K48&lt;86,5,IF(K48&lt;90,6,IF(K48&lt;94,7,IF(K48&lt;98,8,IF(K48&lt;101,9,10))))))))))</f>
        <v>1</v>
      </c>
      <c r="L35" s="60" t="str">
        <f>TABELLONE!K41</f>
        <v>AC CONTE</v>
      </c>
      <c r="M35" s="38">
        <f>IF(M48&lt;66,0,IF(M48&lt;70,1,IF(M48&lt;74,2,IF(M48&lt;78,3,IF(M48&lt;82,4,IF(M48&lt;86,5,IF(M48&lt;90,6,IF(M48&lt;94,7,IF(M48&lt;98,8,IF(M48&lt;101,9,10))))))))))</f>
        <v>1</v>
      </c>
    </row>
    <row r="36" spans="1:13" ht="15">
      <c r="A36" s="8" t="s">
        <v>82</v>
      </c>
      <c r="B36" s="39">
        <v>2</v>
      </c>
      <c r="C36" s="8" t="s">
        <v>550</v>
      </c>
      <c r="D36" s="39">
        <v>5</v>
      </c>
      <c r="F36" s="97"/>
      <c r="J36" s="8" t="s">
        <v>227</v>
      </c>
      <c r="K36" s="39">
        <v>5</v>
      </c>
      <c r="L36" s="8" t="s">
        <v>135</v>
      </c>
      <c r="M36" s="39">
        <v>5</v>
      </c>
    </row>
    <row r="37" spans="1:13" ht="15">
      <c r="A37" s="9" t="s">
        <v>221</v>
      </c>
      <c r="B37" s="40">
        <v>6.5</v>
      </c>
      <c r="C37" s="9" t="s">
        <v>329</v>
      </c>
      <c r="D37" s="40">
        <v>9.5</v>
      </c>
      <c r="F37" s="97"/>
      <c r="J37" s="9" t="s">
        <v>124</v>
      </c>
      <c r="K37" s="40">
        <v>5</v>
      </c>
      <c r="L37" s="9" t="s">
        <v>148</v>
      </c>
      <c r="M37" s="40">
        <v>7</v>
      </c>
    </row>
    <row r="38" spans="1:13" ht="15">
      <c r="A38" s="9" t="s">
        <v>200</v>
      </c>
      <c r="B38" s="40">
        <v>7.5</v>
      </c>
      <c r="C38" s="9" t="s">
        <v>388</v>
      </c>
      <c r="D38" s="40">
        <v>6</v>
      </c>
      <c r="F38" s="97"/>
      <c r="J38" s="9" t="s">
        <v>107</v>
      </c>
      <c r="K38" s="40">
        <v>6.5</v>
      </c>
      <c r="L38" s="9" t="s">
        <v>233</v>
      </c>
      <c r="M38" s="40">
        <v>5</v>
      </c>
    </row>
    <row r="39" spans="1:13" ht="15">
      <c r="A39" s="9" t="s">
        <v>234</v>
      </c>
      <c r="B39" s="40">
        <v>4.5</v>
      </c>
      <c r="C39" s="9" t="s">
        <v>218</v>
      </c>
      <c r="D39" s="40">
        <v>6</v>
      </c>
      <c r="F39" s="97"/>
      <c r="I39" s="19"/>
      <c r="J39" s="9" t="s">
        <v>129</v>
      </c>
      <c r="K39" s="40">
        <v>6</v>
      </c>
      <c r="L39" s="9" t="s">
        <v>224</v>
      </c>
      <c r="M39" s="40">
        <v>6</v>
      </c>
    </row>
    <row r="40" spans="1:13" ht="15">
      <c r="A40" s="9" t="s">
        <v>328</v>
      </c>
      <c r="B40" s="32">
        <v>4.5</v>
      </c>
      <c r="C40" s="9" t="s">
        <v>91</v>
      </c>
      <c r="D40" s="32">
        <v>6.5</v>
      </c>
      <c r="F40" s="97"/>
      <c r="J40" s="9" t="s">
        <v>217</v>
      </c>
      <c r="K40" s="32">
        <v>5.5</v>
      </c>
      <c r="L40" s="9" t="s">
        <v>323</v>
      </c>
      <c r="M40" s="32">
        <v>6</v>
      </c>
    </row>
    <row r="41" spans="1:13" ht="15">
      <c r="A41" s="9" t="s">
        <v>293</v>
      </c>
      <c r="B41" s="40">
        <v>4.5</v>
      </c>
      <c r="C41" s="72" t="s">
        <v>159</v>
      </c>
      <c r="D41" s="73">
        <v>6</v>
      </c>
      <c r="F41" s="97"/>
      <c r="J41" s="9" t="s">
        <v>246</v>
      </c>
      <c r="K41" s="40">
        <v>5</v>
      </c>
      <c r="L41" s="9" t="s">
        <v>332</v>
      </c>
      <c r="M41" s="40">
        <v>6</v>
      </c>
    </row>
    <row r="42" spans="1:13" ht="15">
      <c r="A42" s="9" t="s">
        <v>361</v>
      </c>
      <c r="B42" s="40">
        <v>7</v>
      </c>
      <c r="C42" s="9" t="s">
        <v>126</v>
      </c>
      <c r="D42" s="40">
        <v>7.5</v>
      </c>
      <c r="F42" s="97"/>
      <c r="J42" s="9" t="s">
        <v>294</v>
      </c>
      <c r="K42" s="40">
        <v>6</v>
      </c>
      <c r="L42" s="72" t="s">
        <v>282</v>
      </c>
      <c r="M42" s="73">
        <v>5.5</v>
      </c>
    </row>
    <row r="43" spans="1:13" ht="15">
      <c r="A43" s="9" t="s">
        <v>440</v>
      </c>
      <c r="B43" s="40">
        <v>8</v>
      </c>
      <c r="C43" s="9" t="s">
        <v>360</v>
      </c>
      <c r="D43" s="40">
        <v>6</v>
      </c>
      <c r="F43" s="97"/>
      <c r="J43" s="9" t="s">
        <v>305</v>
      </c>
      <c r="K43" s="40">
        <v>6.5</v>
      </c>
      <c r="L43" s="9" t="s">
        <v>76</v>
      </c>
      <c r="M43" s="40">
        <v>6.5</v>
      </c>
    </row>
    <row r="44" spans="1:13" ht="15">
      <c r="A44" s="9" t="s">
        <v>210</v>
      </c>
      <c r="B44" s="40">
        <v>9.5</v>
      </c>
      <c r="C44" s="9" t="s">
        <v>62</v>
      </c>
      <c r="D44" s="40">
        <v>5.5</v>
      </c>
      <c r="F44" s="97"/>
      <c r="J44" s="9" t="s">
        <v>64</v>
      </c>
      <c r="K44" s="40">
        <v>10.5</v>
      </c>
      <c r="L44" s="9" t="s">
        <v>247</v>
      </c>
      <c r="M44" s="40">
        <v>6</v>
      </c>
    </row>
    <row r="45" spans="1:13" ht="15">
      <c r="A45" s="9" t="s">
        <v>269</v>
      </c>
      <c r="B45" s="40">
        <v>9</v>
      </c>
      <c r="C45" s="9" t="s">
        <v>153</v>
      </c>
      <c r="D45" s="40">
        <v>6</v>
      </c>
      <c r="F45" s="97"/>
      <c r="J45" s="9" t="s">
        <v>80</v>
      </c>
      <c r="K45" s="40">
        <v>7</v>
      </c>
      <c r="L45" s="9" t="s">
        <v>319</v>
      </c>
      <c r="M45" s="40">
        <v>9</v>
      </c>
    </row>
    <row r="46" spans="1:13" ht="16" thickBot="1">
      <c r="A46" s="10" t="s">
        <v>176</v>
      </c>
      <c r="B46" s="41">
        <v>5.5</v>
      </c>
      <c r="C46" s="10" t="s">
        <v>316</v>
      </c>
      <c r="D46" s="41">
        <v>5.5</v>
      </c>
      <c r="F46" s="97"/>
      <c r="J46" s="10" t="s">
        <v>373</v>
      </c>
      <c r="K46" s="41">
        <v>5.5</v>
      </c>
      <c r="L46" s="10" t="s">
        <v>295</v>
      </c>
      <c r="M46" s="41">
        <v>5</v>
      </c>
    </row>
    <row r="47" spans="1:13" ht="15" thickBot="1">
      <c r="A47" s="95" t="s">
        <v>44</v>
      </c>
      <c r="B47" s="38">
        <v>1</v>
      </c>
      <c r="C47" s="44"/>
      <c r="D47" s="38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69.5</v>
      </c>
      <c r="D48" s="91">
        <f>SUM(D36:D47)</f>
        <v>69.5</v>
      </c>
      <c r="K48" s="91">
        <f>SUM(K36:K47)</f>
        <v>69.5</v>
      </c>
      <c r="M48" s="91">
        <f>SUM(M36:M47)</f>
        <v>67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4" t="s">
        <v>82</v>
      </c>
      <c r="B50" s="106">
        <v>2</v>
      </c>
      <c r="C50" s="104" t="s">
        <v>550</v>
      </c>
      <c r="D50" s="106">
        <v>5</v>
      </c>
      <c r="F50" s="97"/>
      <c r="J50" s="144" t="s">
        <v>227</v>
      </c>
      <c r="K50" s="106">
        <v>5</v>
      </c>
      <c r="L50" s="144" t="s">
        <v>135</v>
      </c>
      <c r="M50" s="106">
        <v>5</v>
      </c>
    </row>
    <row r="51" spans="1:13" ht="15">
      <c r="A51" s="145" t="s">
        <v>123</v>
      </c>
      <c r="B51" s="101">
        <v>9</v>
      </c>
      <c r="C51" s="145" t="s">
        <v>219</v>
      </c>
      <c r="D51" s="101" t="s">
        <v>469</v>
      </c>
      <c r="F51" s="97"/>
      <c r="J51" s="145" t="s">
        <v>223</v>
      </c>
      <c r="K51" s="101" t="s">
        <v>469</v>
      </c>
      <c r="L51" s="145" t="s">
        <v>370</v>
      </c>
      <c r="M51" s="101">
        <v>5.5</v>
      </c>
    </row>
    <row r="52" spans="1:13" ht="15">
      <c r="A52" s="145" t="s">
        <v>402</v>
      </c>
      <c r="B52" s="100" t="s">
        <v>469</v>
      </c>
      <c r="C52" s="145" t="s">
        <v>523</v>
      </c>
      <c r="D52" s="100" t="s">
        <v>469</v>
      </c>
      <c r="F52" s="97"/>
      <c r="J52" s="145" t="s">
        <v>391</v>
      </c>
      <c r="K52" s="100">
        <v>5.5</v>
      </c>
      <c r="L52" s="145" t="s">
        <v>368</v>
      </c>
      <c r="M52" s="100" t="s">
        <v>469</v>
      </c>
    </row>
    <row r="53" spans="1:13" ht="15">
      <c r="A53" s="145" t="s">
        <v>419</v>
      </c>
      <c r="B53" s="100">
        <v>5.5</v>
      </c>
      <c r="C53" s="145" t="s">
        <v>225</v>
      </c>
      <c r="D53" s="100" t="s">
        <v>469</v>
      </c>
      <c r="F53" s="97"/>
      <c r="J53" s="145" t="s">
        <v>122</v>
      </c>
      <c r="K53" s="100" t="s">
        <v>469</v>
      </c>
      <c r="L53" s="145" t="s">
        <v>160</v>
      </c>
      <c r="M53" s="100" t="s">
        <v>469</v>
      </c>
    </row>
    <row r="54" spans="1:13" ht="15">
      <c r="A54" s="145" t="s">
        <v>190</v>
      </c>
      <c r="B54" s="101">
        <v>4.5</v>
      </c>
      <c r="C54" s="74" t="s">
        <v>451</v>
      </c>
      <c r="D54" s="75">
        <v>6</v>
      </c>
      <c r="F54" s="97"/>
      <c r="J54" s="145" t="s">
        <v>72</v>
      </c>
      <c r="K54" s="101" t="s">
        <v>469</v>
      </c>
      <c r="L54" s="74" t="s">
        <v>203</v>
      </c>
      <c r="M54" s="75">
        <v>5.5</v>
      </c>
    </row>
    <row r="55" spans="1:13" ht="15">
      <c r="A55" s="145" t="s">
        <v>265</v>
      </c>
      <c r="B55" s="100" t="s">
        <v>469</v>
      </c>
      <c r="C55" s="145" t="s">
        <v>102</v>
      </c>
      <c r="D55" s="100">
        <v>6.5</v>
      </c>
      <c r="F55" s="97"/>
      <c r="J55" s="145" t="s">
        <v>417</v>
      </c>
      <c r="K55" s="100" t="s">
        <v>469</v>
      </c>
      <c r="L55" s="145" t="s">
        <v>354</v>
      </c>
      <c r="M55" s="100">
        <v>6.5</v>
      </c>
    </row>
    <row r="56" spans="1:13" ht="15">
      <c r="A56" s="145" t="s">
        <v>259</v>
      </c>
      <c r="B56" s="100" t="s">
        <v>469</v>
      </c>
      <c r="C56" s="145" t="s">
        <v>98</v>
      </c>
      <c r="D56" s="100" t="s">
        <v>469</v>
      </c>
      <c r="F56" s="97"/>
      <c r="J56" s="145" t="s">
        <v>484</v>
      </c>
      <c r="K56" s="100">
        <v>5.5</v>
      </c>
      <c r="L56" s="145" t="s">
        <v>352</v>
      </c>
      <c r="M56" s="100" t="s">
        <v>469</v>
      </c>
    </row>
    <row r="57" spans="1:13" ht="15">
      <c r="A57" s="145" t="s">
        <v>185</v>
      </c>
      <c r="B57" s="100">
        <v>5</v>
      </c>
      <c r="C57" s="145" t="s">
        <v>389</v>
      </c>
      <c r="D57" s="100">
        <v>5</v>
      </c>
      <c r="F57" s="97"/>
      <c r="J57" s="145" t="s">
        <v>111</v>
      </c>
      <c r="K57" s="100">
        <v>4.5</v>
      </c>
      <c r="L57" s="145" t="s">
        <v>163</v>
      </c>
      <c r="M57" s="100" t="s">
        <v>469</v>
      </c>
    </row>
    <row r="58" spans="1:13" ht="15">
      <c r="A58" s="145" t="s">
        <v>186</v>
      </c>
      <c r="B58" s="100">
        <v>5.5</v>
      </c>
      <c r="C58" s="145" t="s">
        <v>327</v>
      </c>
      <c r="D58" s="101">
        <v>6</v>
      </c>
      <c r="F58" s="97"/>
      <c r="J58" s="145" t="s">
        <v>216</v>
      </c>
      <c r="K58" s="100" t="s">
        <v>469</v>
      </c>
      <c r="L58" s="145" t="s">
        <v>385</v>
      </c>
      <c r="M58" s="101">
        <v>6</v>
      </c>
    </row>
    <row r="59" spans="1:13" ht="15" thickBot="1">
      <c r="A59" s="109" t="s">
        <v>256</v>
      </c>
      <c r="B59" s="110">
        <v>6</v>
      </c>
      <c r="C59" s="109" t="s">
        <v>420</v>
      </c>
      <c r="D59" s="110" t="s">
        <v>469</v>
      </c>
      <c r="J59" s="109" t="s">
        <v>405</v>
      </c>
      <c r="K59" s="110" t="s">
        <v>469</v>
      </c>
      <c r="L59" s="109" t="s">
        <v>403</v>
      </c>
      <c r="M59" s="110">
        <v>5</v>
      </c>
    </row>
    <row r="60" spans="1:13">
      <c r="A60" s="59"/>
      <c r="B60" s="59"/>
      <c r="C60" s="59"/>
      <c r="D60" s="59"/>
      <c r="J60" s="59"/>
      <c r="K60" s="59"/>
      <c r="L60" s="59"/>
      <c r="M60" s="59"/>
    </row>
    <row r="61" spans="1:13">
      <c r="A61" s="59"/>
      <c r="B61" s="59"/>
      <c r="C61" s="59"/>
      <c r="D61" s="59"/>
      <c r="J61" s="59"/>
      <c r="K61" s="59"/>
      <c r="L61" s="59"/>
      <c r="M61" s="59"/>
    </row>
    <row r="62" spans="1:13" ht="15" thickBot="1">
      <c r="D62" s="6"/>
    </row>
    <row r="63" spans="1:13" ht="21" thickBot="1">
      <c r="A63" s="184" t="s">
        <v>56</v>
      </c>
      <c r="B63" s="185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6"/>
    </row>
    <row r="64" spans="1:13" ht="15" thickBot="1"/>
    <row r="65" spans="1:14" ht="15" thickBot="1">
      <c r="A65" s="60" t="str">
        <f>TABELLONE!J66</f>
        <v>IBRADIPOSI</v>
      </c>
      <c r="B65" s="38">
        <f>IF(B78&lt;66,0,IF(B78&lt;70,1,IF(B78&lt;74,2,IF(B78&lt;78,3,IF(B78&lt;82,4,IF(B78&lt;86,5,IF(B78&lt;90,6,IF(B78&lt;94,7,IF(B78&lt;98,8,IF(B78&lt;101,9,10))))))))))</f>
        <v>1</v>
      </c>
      <c r="C65" s="60" t="str">
        <f>TABELLONE!K66</f>
        <v>MARCELLONA</v>
      </c>
      <c r="D65" s="38">
        <f>IF(D78&lt;66,0,IF(D78&lt;70,1,IF(D78&lt;74,2,IF(D78&lt;78,3,IF(D78&lt;82,4,IF(D78&lt;86,5,IF(D78&lt;90,6,IF(D78&lt;94,7,IF(D78&lt;98,8,IF(D78&lt;101,9,10))))))))))</f>
        <v>1</v>
      </c>
      <c r="J65" s="60" t="str">
        <f>TABELLONE!J67</f>
        <v>SCARSENAL</v>
      </c>
      <c r="K65" s="38">
        <f>IF(K78&lt;66,0,IF(K78&lt;70,1,IF(K78&lt;74,2,IF(K78&lt;78,3,IF(K78&lt;82,4,IF(K78&lt;86,5,IF(K78&lt;90,6,IF(K78&lt;94,7,IF(K78&lt;98,8,IF(K78&lt;101,9,10))))))))))</f>
        <v>5</v>
      </c>
      <c r="L65" s="60" t="str">
        <f>TABELLONE!K67</f>
        <v>AC DENTI</v>
      </c>
      <c r="M65" s="38">
        <f>IF(M78&lt;66,0,IF(M78&lt;70,1,IF(M78&lt;74,2,IF(M78&lt;78,3,IF(M78&lt;82,4,IF(M78&lt;86,5,IF(M78&lt;90,6,IF(M78&lt;94,7,IF(M78&lt;98,8,IF(M78&lt;101,9,10))))))))))</f>
        <v>0</v>
      </c>
    </row>
    <row r="66" spans="1:14" ht="15">
      <c r="A66" s="8" t="s">
        <v>194</v>
      </c>
      <c r="B66" s="39">
        <v>6</v>
      </c>
      <c r="C66" s="8" t="s">
        <v>311</v>
      </c>
      <c r="D66" s="39">
        <v>3</v>
      </c>
      <c r="F66" s="97"/>
      <c r="J66" s="8" t="s">
        <v>444</v>
      </c>
      <c r="K66" s="39">
        <v>7</v>
      </c>
      <c r="L66" s="8" t="s">
        <v>86</v>
      </c>
      <c r="M66" s="39">
        <v>5</v>
      </c>
    </row>
    <row r="67" spans="1:14" ht="15">
      <c r="A67" s="9" t="s">
        <v>132</v>
      </c>
      <c r="B67" s="40">
        <v>5</v>
      </c>
      <c r="C67" s="9" t="s">
        <v>146</v>
      </c>
      <c r="D67" s="40">
        <v>5</v>
      </c>
      <c r="F67" s="97"/>
      <c r="J67" s="9" t="s">
        <v>408</v>
      </c>
      <c r="K67" s="40">
        <v>7</v>
      </c>
      <c r="L67" s="9" t="s">
        <v>230</v>
      </c>
      <c r="M67" s="40">
        <v>3</v>
      </c>
      <c r="N67" s="6"/>
    </row>
    <row r="68" spans="1:14" ht="15">
      <c r="A68" s="9" t="s">
        <v>110</v>
      </c>
      <c r="B68" s="40">
        <v>6</v>
      </c>
      <c r="C68" s="9" t="s">
        <v>103</v>
      </c>
      <c r="D68" s="40">
        <v>6</v>
      </c>
      <c r="F68" s="97"/>
      <c r="J68" s="9" t="s">
        <v>312</v>
      </c>
      <c r="K68" s="40">
        <v>6.5</v>
      </c>
      <c r="L68" s="9" t="s">
        <v>125</v>
      </c>
      <c r="M68" s="40">
        <v>5.5</v>
      </c>
      <c r="N68" s="6"/>
    </row>
    <row r="69" spans="1:14" ht="15" customHeight="1">
      <c r="A69" s="9" t="s">
        <v>302</v>
      </c>
      <c r="B69" s="40">
        <v>5</v>
      </c>
      <c r="C69" s="72" t="s">
        <v>364</v>
      </c>
      <c r="D69" s="73">
        <v>6.5</v>
      </c>
      <c r="F69" s="97"/>
      <c r="I69" s="19"/>
      <c r="J69" s="72" t="s">
        <v>424</v>
      </c>
      <c r="K69" s="73">
        <v>0</v>
      </c>
      <c r="L69" s="9" t="s">
        <v>359</v>
      </c>
      <c r="M69" s="40">
        <v>6</v>
      </c>
      <c r="N69" s="6"/>
    </row>
    <row r="70" spans="1:14" ht="15" customHeight="1">
      <c r="A70" s="9" t="s">
        <v>147</v>
      </c>
      <c r="B70" s="32">
        <v>5</v>
      </c>
      <c r="C70" s="9" t="s">
        <v>89</v>
      </c>
      <c r="D70" s="32">
        <v>6</v>
      </c>
      <c r="F70" s="97"/>
      <c r="J70" s="9" t="s">
        <v>289</v>
      </c>
      <c r="K70" s="32">
        <v>10.5</v>
      </c>
      <c r="L70" s="72" t="s">
        <v>142</v>
      </c>
      <c r="M70" s="73">
        <v>4.5</v>
      </c>
      <c r="N70" s="6"/>
    </row>
    <row r="71" spans="1:14" ht="15" customHeight="1">
      <c r="A71" s="9" t="s">
        <v>189</v>
      </c>
      <c r="B71" s="40">
        <v>9.5</v>
      </c>
      <c r="C71" s="9" t="s">
        <v>287</v>
      </c>
      <c r="D71" s="40">
        <v>6.5</v>
      </c>
      <c r="F71" s="97"/>
      <c r="J71" s="9" t="s">
        <v>445</v>
      </c>
      <c r="K71" s="40">
        <v>10</v>
      </c>
      <c r="L71" s="9" t="s">
        <v>175</v>
      </c>
      <c r="M71" s="40">
        <v>6</v>
      </c>
      <c r="N71" s="6"/>
    </row>
    <row r="72" spans="1:14" ht="15" customHeight="1">
      <c r="A72" s="9" t="s">
        <v>253</v>
      </c>
      <c r="B72" s="40">
        <v>6</v>
      </c>
      <c r="C72" s="9" t="s">
        <v>157</v>
      </c>
      <c r="D72" s="40">
        <v>7</v>
      </c>
      <c r="F72" s="97"/>
      <c r="J72" s="72" t="s">
        <v>265</v>
      </c>
      <c r="K72" s="73">
        <v>7</v>
      </c>
      <c r="L72" s="9" t="s">
        <v>130</v>
      </c>
      <c r="M72" s="40">
        <v>5.5</v>
      </c>
      <c r="N72" s="6"/>
    </row>
    <row r="73" spans="1:14" ht="15" customHeight="1">
      <c r="A73" s="9" t="s">
        <v>393</v>
      </c>
      <c r="B73" s="40">
        <v>5.5</v>
      </c>
      <c r="C73" s="9" t="s">
        <v>310</v>
      </c>
      <c r="D73" s="40">
        <v>7.5</v>
      </c>
      <c r="F73" s="97"/>
      <c r="J73" s="9" t="s">
        <v>71</v>
      </c>
      <c r="K73" s="40">
        <v>6</v>
      </c>
      <c r="L73" s="9" t="s">
        <v>251</v>
      </c>
      <c r="M73" s="40">
        <v>5.5</v>
      </c>
      <c r="N73" s="6"/>
    </row>
    <row r="74" spans="1:14" ht="15" customHeight="1">
      <c r="A74" s="72" t="s">
        <v>308</v>
      </c>
      <c r="B74" s="73">
        <v>7.5</v>
      </c>
      <c r="C74" s="9" t="s">
        <v>275</v>
      </c>
      <c r="D74" s="40">
        <v>6</v>
      </c>
      <c r="F74" s="97"/>
      <c r="J74" s="9" t="s">
        <v>383</v>
      </c>
      <c r="K74" s="40">
        <v>7</v>
      </c>
      <c r="L74" s="9" t="s">
        <v>67</v>
      </c>
      <c r="M74" s="40">
        <v>5.5</v>
      </c>
      <c r="N74" s="6"/>
    </row>
    <row r="75" spans="1:14" ht="15" customHeight="1">
      <c r="A75" s="9" t="s">
        <v>172</v>
      </c>
      <c r="B75" s="40">
        <v>7.5</v>
      </c>
      <c r="C75" s="9" t="s">
        <v>84</v>
      </c>
      <c r="D75" s="40">
        <v>4.5</v>
      </c>
      <c r="F75" s="97"/>
      <c r="J75" s="9" t="s">
        <v>274</v>
      </c>
      <c r="K75" s="40">
        <v>10</v>
      </c>
      <c r="L75" s="72" t="s">
        <v>281</v>
      </c>
      <c r="M75" s="73">
        <v>5.5</v>
      </c>
      <c r="N75" s="6"/>
    </row>
    <row r="76" spans="1:14" ht="15" customHeight="1" thickBot="1">
      <c r="A76" s="10" t="s">
        <v>65</v>
      </c>
      <c r="B76" s="41">
        <v>4.5</v>
      </c>
      <c r="C76" s="10" t="s">
        <v>183</v>
      </c>
      <c r="D76" s="41">
        <v>10.5</v>
      </c>
      <c r="F76" s="97"/>
      <c r="J76" s="10" t="s">
        <v>446</v>
      </c>
      <c r="K76" s="41">
        <v>10</v>
      </c>
      <c r="L76" s="72" t="s">
        <v>418</v>
      </c>
      <c r="M76" s="73">
        <v>0</v>
      </c>
      <c r="N76" s="6"/>
    </row>
    <row r="77" spans="1:14" ht="15" customHeight="1" thickBot="1">
      <c r="A77" s="95" t="s">
        <v>44</v>
      </c>
      <c r="B77" s="38">
        <v>1</v>
      </c>
      <c r="C77" s="44"/>
      <c r="D77" s="38"/>
      <c r="F77" s="97"/>
      <c r="J77" s="95" t="s">
        <v>44</v>
      </c>
      <c r="K77" s="38">
        <v>1</v>
      </c>
      <c r="L77" s="44"/>
      <c r="M77" s="38"/>
      <c r="N77" s="6"/>
    </row>
    <row r="78" spans="1:14" ht="15" customHeight="1" thickBot="1">
      <c r="B78" s="91">
        <f>SUM(B66:B77)</f>
        <v>68.5</v>
      </c>
      <c r="D78" s="91">
        <f>SUM(D66:D77)</f>
        <v>68.5</v>
      </c>
      <c r="F78" s="97"/>
      <c r="K78" s="91">
        <f>SUM(K66:K77)</f>
        <v>82</v>
      </c>
      <c r="M78" s="91">
        <f>SUM(M66:M77)</f>
        <v>52</v>
      </c>
      <c r="N78" s="6"/>
    </row>
    <row r="79" spans="1:14" ht="15.75" customHeight="1" thickBot="1">
      <c r="A79" s="34" t="s">
        <v>14</v>
      </c>
      <c r="C79" s="34" t="s">
        <v>14</v>
      </c>
      <c r="F79" s="97"/>
      <c r="J79" s="34" t="s">
        <v>14</v>
      </c>
      <c r="L79" s="34" t="s">
        <v>14</v>
      </c>
      <c r="N79" s="6"/>
    </row>
    <row r="80" spans="1:14" ht="15.75" customHeight="1">
      <c r="A80" s="144" t="s">
        <v>194</v>
      </c>
      <c r="B80" s="106">
        <v>6</v>
      </c>
      <c r="C80" s="144" t="s">
        <v>311</v>
      </c>
      <c r="D80" s="106">
        <v>3</v>
      </c>
      <c r="F80" s="97"/>
      <c r="J80" s="144" t="s">
        <v>444</v>
      </c>
      <c r="K80" s="106">
        <v>7</v>
      </c>
      <c r="L80" s="144" t="s">
        <v>86</v>
      </c>
      <c r="M80" s="106">
        <v>5</v>
      </c>
      <c r="N80" s="6"/>
    </row>
    <row r="81" spans="1:17" ht="15.75" customHeight="1">
      <c r="A81" s="145" t="s">
        <v>108</v>
      </c>
      <c r="B81" s="101">
        <v>5</v>
      </c>
      <c r="C81" s="74" t="s">
        <v>197</v>
      </c>
      <c r="D81" s="75">
        <v>6.5</v>
      </c>
      <c r="F81" s="97"/>
      <c r="J81" s="145" t="s">
        <v>416</v>
      </c>
      <c r="K81" s="101" t="s">
        <v>469</v>
      </c>
      <c r="L81" s="145" t="s">
        <v>238</v>
      </c>
      <c r="M81" s="101">
        <v>6.5</v>
      </c>
      <c r="N81" s="6"/>
    </row>
    <row r="82" spans="1:17" ht="15" customHeight="1">
      <c r="A82" s="145" t="s">
        <v>141</v>
      </c>
      <c r="B82" s="100">
        <v>6.5</v>
      </c>
      <c r="C82" s="145" t="s">
        <v>239</v>
      </c>
      <c r="D82" s="100">
        <v>6.5</v>
      </c>
      <c r="F82" s="97"/>
      <c r="J82" s="145" t="s">
        <v>228</v>
      </c>
      <c r="K82" s="100" t="s">
        <v>469</v>
      </c>
      <c r="L82" s="145" t="s">
        <v>198</v>
      </c>
      <c r="M82" s="100">
        <v>10</v>
      </c>
      <c r="N82" s="6"/>
    </row>
    <row r="83" spans="1:17" ht="15" customHeight="1">
      <c r="A83" s="145" t="s">
        <v>244</v>
      </c>
      <c r="B83" s="100">
        <v>6</v>
      </c>
      <c r="C83" s="145" t="s">
        <v>196</v>
      </c>
      <c r="D83" s="100">
        <v>5.5</v>
      </c>
      <c r="F83" s="97"/>
      <c r="J83" s="145"/>
      <c r="K83" s="100"/>
      <c r="L83" s="145" t="s">
        <v>340</v>
      </c>
      <c r="M83" s="100" t="s">
        <v>469</v>
      </c>
      <c r="N83" s="6"/>
    </row>
    <row r="84" spans="1:17" ht="15" customHeight="1">
      <c r="A84" s="74" t="s">
        <v>336</v>
      </c>
      <c r="B84" s="75">
        <v>7.5</v>
      </c>
      <c r="C84" s="145" t="s">
        <v>145</v>
      </c>
      <c r="D84" s="101">
        <v>7</v>
      </c>
      <c r="F84" s="97"/>
      <c r="J84" s="74" t="s">
        <v>330</v>
      </c>
      <c r="K84" s="75">
        <v>7</v>
      </c>
      <c r="L84" s="74" t="s">
        <v>292</v>
      </c>
      <c r="M84" s="75">
        <v>4.5</v>
      </c>
      <c r="N84" s="6"/>
      <c r="Q84" s="6"/>
    </row>
    <row r="85" spans="1:17" ht="15" customHeight="1">
      <c r="A85" s="145" t="s">
        <v>207</v>
      </c>
      <c r="B85" s="100">
        <v>7</v>
      </c>
      <c r="C85" s="145" t="s">
        <v>345</v>
      </c>
      <c r="D85" s="100">
        <v>5.5</v>
      </c>
      <c r="F85" s="97"/>
      <c r="J85" s="145" t="s">
        <v>252</v>
      </c>
      <c r="K85" s="100" t="s">
        <v>469</v>
      </c>
      <c r="L85" s="145" t="s">
        <v>387</v>
      </c>
      <c r="M85" s="100">
        <v>6.5</v>
      </c>
      <c r="N85" s="6"/>
      <c r="Q85" s="6"/>
    </row>
    <row r="86" spans="1:17" ht="15" customHeight="1">
      <c r="A86" s="145" t="s">
        <v>152</v>
      </c>
      <c r="B86" s="100">
        <v>5.5</v>
      </c>
      <c r="C86" s="145" t="s">
        <v>113</v>
      </c>
      <c r="D86" s="100">
        <v>6</v>
      </c>
      <c r="F86" s="97"/>
      <c r="J86" s="145" t="s">
        <v>220</v>
      </c>
      <c r="K86" s="100">
        <v>9.5</v>
      </c>
      <c r="L86" s="145" t="s">
        <v>267</v>
      </c>
      <c r="M86" s="100">
        <v>4.5</v>
      </c>
      <c r="N86" s="6"/>
      <c r="Q86" s="6"/>
    </row>
    <row r="87" spans="1:17" ht="15" customHeight="1">
      <c r="A87" s="145" t="s">
        <v>283</v>
      </c>
      <c r="B87" s="100">
        <v>5</v>
      </c>
      <c r="C87" s="145" t="s">
        <v>398</v>
      </c>
      <c r="D87" s="100">
        <v>14</v>
      </c>
      <c r="J87" s="145" t="s">
        <v>151</v>
      </c>
      <c r="K87" s="100" t="s">
        <v>469</v>
      </c>
      <c r="L87" s="145" t="s">
        <v>187</v>
      </c>
      <c r="M87" s="100" t="s">
        <v>469</v>
      </c>
      <c r="N87" s="6"/>
      <c r="Q87" s="6"/>
    </row>
    <row r="88" spans="1:17" ht="15" customHeight="1">
      <c r="A88" s="145" t="s">
        <v>381</v>
      </c>
      <c r="B88" s="100">
        <v>6</v>
      </c>
      <c r="C88" s="145" t="s">
        <v>392</v>
      </c>
      <c r="D88" s="101" t="s">
        <v>469</v>
      </c>
      <c r="J88" s="145" t="s">
        <v>318</v>
      </c>
      <c r="K88" s="100" t="s">
        <v>469</v>
      </c>
      <c r="L88" s="145" t="s">
        <v>94</v>
      </c>
      <c r="M88" s="101" t="s">
        <v>469</v>
      </c>
      <c r="N88" s="6"/>
      <c r="Q88" s="6"/>
    </row>
    <row r="89" spans="1:17" ht="15" customHeight="1" thickBot="1">
      <c r="A89" s="109" t="s">
        <v>249</v>
      </c>
      <c r="B89" s="110" t="s">
        <v>469</v>
      </c>
      <c r="C89" s="109" t="s">
        <v>173</v>
      </c>
      <c r="D89" s="110" t="s">
        <v>469</v>
      </c>
      <c r="J89" s="109"/>
      <c r="K89" s="110"/>
      <c r="L89" s="132" t="s">
        <v>404</v>
      </c>
      <c r="M89" s="133">
        <v>5.5</v>
      </c>
      <c r="N89" s="6"/>
      <c r="Q89" s="6"/>
    </row>
    <row r="90" spans="1:17" ht="15" customHeight="1" thickBot="1">
      <c r="N90" s="6"/>
      <c r="Q90" s="6"/>
    </row>
    <row r="91" spans="1:17" ht="21" thickBot="1">
      <c r="A91" s="184" t="s">
        <v>428</v>
      </c>
      <c r="B91" s="185"/>
      <c r="C91" s="185"/>
      <c r="D91" s="185"/>
      <c r="E91" s="185"/>
      <c r="F91" s="185"/>
      <c r="G91" s="185"/>
      <c r="H91" s="185"/>
      <c r="I91" s="185"/>
      <c r="J91" s="185"/>
      <c r="K91" s="185"/>
      <c r="L91" s="185"/>
      <c r="M91" s="186"/>
    </row>
    <row r="92" spans="1:17" ht="15" thickBot="1"/>
    <row r="93" spans="1:17" ht="15" thickBot="1">
      <c r="A93" s="60" t="str">
        <f>TABELLONE!J92</f>
        <v>INTERFOGAT</v>
      </c>
      <c r="B93" s="38">
        <f>IF(B106&lt;66,0,IF(B106&lt;70,1,IF(B106&lt;74,2,IF(B106&lt;78,3,IF(B106&lt;82,4,IF(B106&lt;86,5,IF(B106&lt;90,6,IF(B106&lt;94,7,IF(B106&lt;98,8,IF(B106&lt;101,9,10))))))))))</f>
        <v>0</v>
      </c>
      <c r="C93" s="60" t="str">
        <f>TABELLONE!K92</f>
        <v>CICCIOBUCCIO</v>
      </c>
      <c r="D93" s="38">
        <f>IF(D106&lt;66,0,IF(D106&lt;70,1,IF(D106&lt;74,2,IF(D106&lt;78,3,IF(D106&lt;82,4,IF(D106&lt;86,5,IF(D106&lt;90,6,IF(D106&lt;94,7,IF(D106&lt;98,8,IF(D106&lt;101,9,10))))))))))</f>
        <v>5</v>
      </c>
      <c r="J93" s="60" t="str">
        <f>TABELLONE!J93</f>
        <v>CSKA SCINA</v>
      </c>
      <c r="K93" s="38">
        <f>IF(K106&lt;66,0,IF(K106&lt;70,1,IF(K106&lt;74,2,IF(K106&lt;78,3,IF(K106&lt;82,4,IF(K106&lt;86,5,IF(K106&lt;90,6,IF(K106&lt;94,7,IF(K106&lt;98,8,IF(K106&lt;101,9,10))))))))))</f>
        <v>0</v>
      </c>
      <c r="L93" s="60" t="str">
        <f>TABELLONE!K93</f>
        <v>FLYBEARD</v>
      </c>
      <c r="M93" s="38">
        <f>IF(M106&lt;66,0,IF(M106&lt;70,1,IF(M106&lt;74,2,IF(M106&lt;78,3,IF(M106&lt;82,4,IF(M106&lt;86,5,IF(M106&lt;90,6,IF(M106&lt;94,7,IF(M106&lt;98,8,IF(M106&lt;101,9,10))))))))))</f>
        <v>1</v>
      </c>
    </row>
    <row r="94" spans="1:17" ht="15">
      <c r="A94" s="8" t="s">
        <v>79</v>
      </c>
      <c r="B94" s="39">
        <v>6</v>
      </c>
      <c r="C94" s="8" t="s">
        <v>324</v>
      </c>
      <c r="D94" s="39">
        <v>7</v>
      </c>
      <c r="F94" s="97"/>
      <c r="J94" s="8" t="s">
        <v>317</v>
      </c>
      <c r="K94" s="39">
        <v>6</v>
      </c>
      <c r="L94" s="8" t="s">
        <v>226</v>
      </c>
      <c r="M94" s="39">
        <v>2.5</v>
      </c>
    </row>
    <row r="95" spans="1:17" ht="15">
      <c r="A95" s="9" t="s">
        <v>206</v>
      </c>
      <c r="B95" s="40">
        <v>5</v>
      </c>
      <c r="C95" s="9" t="s">
        <v>131</v>
      </c>
      <c r="D95" s="40">
        <v>17</v>
      </c>
      <c r="F95" s="97"/>
      <c r="J95" s="72" t="s">
        <v>180</v>
      </c>
      <c r="K95" s="73">
        <v>5</v>
      </c>
      <c r="L95" s="9" t="s">
        <v>96</v>
      </c>
      <c r="M95" s="40">
        <v>7</v>
      </c>
      <c r="N95" s="6"/>
    </row>
    <row r="96" spans="1:17" ht="15">
      <c r="A96" s="9" t="s">
        <v>242</v>
      </c>
      <c r="B96" s="40">
        <v>6.5</v>
      </c>
      <c r="C96" s="9" t="s">
        <v>425</v>
      </c>
      <c r="D96" s="40">
        <v>10</v>
      </c>
      <c r="F96" s="97"/>
      <c r="J96" s="72" t="s">
        <v>191</v>
      </c>
      <c r="K96" s="73">
        <v>6</v>
      </c>
      <c r="L96" s="9" t="s">
        <v>519</v>
      </c>
      <c r="M96" s="40">
        <v>5</v>
      </c>
      <c r="N96" s="6"/>
    </row>
    <row r="97" spans="1:17" ht="15" customHeight="1">
      <c r="A97" s="9" t="s">
        <v>128</v>
      </c>
      <c r="B97" s="40">
        <v>7</v>
      </c>
      <c r="C97" s="72" t="s">
        <v>115</v>
      </c>
      <c r="D97" s="73">
        <v>7</v>
      </c>
      <c r="F97" s="97"/>
      <c r="I97" s="19"/>
      <c r="J97" s="9" t="s">
        <v>358</v>
      </c>
      <c r="K97" s="40">
        <v>4.5</v>
      </c>
      <c r="L97" s="9" t="s">
        <v>231</v>
      </c>
      <c r="M97" s="40">
        <v>6</v>
      </c>
      <c r="N97" s="6"/>
    </row>
    <row r="98" spans="1:17" ht="15" customHeight="1">
      <c r="A98" s="9" t="s">
        <v>334</v>
      </c>
      <c r="B98" s="32">
        <v>5.5</v>
      </c>
      <c r="C98" s="9" t="s">
        <v>306</v>
      </c>
      <c r="D98" s="32">
        <v>6.5</v>
      </c>
      <c r="F98" s="97"/>
      <c r="J98" s="9" t="s">
        <v>177</v>
      </c>
      <c r="K98" s="32">
        <v>6.5</v>
      </c>
      <c r="L98" s="9" t="s">
        <v>397</v>
      </c>
      <c r="M98" s="32">
        <v>7.5</v>
      </c>
      <c r="N98" s="6"/>
    </row>
    <row r="99" spans="1:17" ht="15" customHeight="1">
      <c r="A99" s="9" t="s">
        <v>301</v>
      </c>
      <c r="B99" s="40">
        <v>8.5</v>
      </c>
      <c r="C99" s="9" t="s">
        <v>344</v>
      </c>
      <c r="D99" s="40">
        <v>5.5</v>
      </c>
      <c r="F99" s="97"/>
      <c r="J99" s="9" t="s">
        <v>313</v>
      </c>
      <c r="K99" s="40">
        <v>6</v>
      </c>
      <c r="L99" s="9" t="s">
        <v>303</v>
      </c>
      <c r="M99" s="40">
        <v>10</v>
      </c>
      <c r="N99" s="6"/>
    </row>
    <row r="100" spans="1:17" ht="15" customHeight="1">
      <c r="A100" s="9" t="s">
        <v>320</v>
      </c>
      <c r="B100" s="40">
        <v>5.5</v>
      </c>
      <c r="C100" s="9" t="s">
        <v>208</v>
      </c>
      <c r="D100" s="40">
        <v>5.5</v>
      </c>
      <c r="F100" s="97"/>
      <c r="J100" s="72" t="s">
        <v>461</v>
      </c>
      <c r="K100" s="73">
        <v>5.5</v>
      </c>
      <c r="L100" s="72" t="s">
        <v>254</v>
      </c>
      <c r="M100" s="73">
        <v>6</v>
      </c>
      <c r="N100" s="6"/>
    </row>
    <row r="101" spans="1:17" ht="15" customHeight="1">
      <c r="A101" s="9" t="s">
        <v>395</v>
      </c>
      <c r="B101" s="40">
        <v>6</v>
      </c>
      <c r="C101" s="9" t="s">
        <v>248</v>
      </c>
      <c r="D101" s="40">
        <v>6.5</v>
      </c>
      <c r="F101" s="97"/>
      <c r="J101" s="9" t="s">
        <v>68</v>
      </c>
      <c r="K101" s="40">
        <v>6</v>
      </c>
      <c r="L101" s="9" t="s">
        <v>92</v>
      </c>
      <c r="M101" s="40">
        <v>6</v>
      </c>
      <c r="N101" s="6"/>
    </row>
    <row r="102" spans="1:17" ht="15" customHeight="1">
      <c r="A102" s="9" t="s">
        <v>69</v>
      </c>
      <c r="B102" s="40">
        <v>6</v>
      </c>
      <c r="C102" s="9" t="s">
        <v>95</v>
      </c>
      <c r="D102" s="40">
        <v>5.5</v>
      </c>
      <c r="F102" s="97"/>
      <c r="J102" s="72" t="s">
        <v>88</v>
      </c>
      <c r="K102" s="73">
        <v>0</v>
      </c>
      <c r="L102" s="9" t="s">
        <v>85</v>
      </c>
      <c r="M102" s="40">
        <v>4</v>
      </c>
      <c r="N102" s="6"/>
    </row>
    <row r="103" spans="1:17" ht="15" customHeight="1">
      <c r="A103" s="72" t="s">
        <v>112</v>
      </c>
      <c r="B103" s="73">
        <v>0</v>
      </c>
      <c r="C103" s="9" t="s">
        <v>288</v>
      </c>
      <c r="D103" s="40">
        <v>3.5</v>
      </c>
      <c r="F103" s="97"/>
      <c r="J103" s="72" t="s">
        <v>296</v>
      </c>
      <c r="K103" s="73">
        <v>0</v>
      </c>
      <c r="L103" s="9" t="s">
        <v>169</v>
      </c>
      <c r="M103" s="40">
        <v>10</v>
      </c>
      <c r="N103" s="6"/>
    </row>
    <row r="104" spans="1:17" ht="15" customHeight="1" thickBot="1">
      <c r="A104" s="10" t="s">
        <v>410</v>
      </c>
      <c r="B104" s="41">
        <v>6</v>
      </c>
      <c r="C104" s="10" t="s">
        <v>304</v>
      </c>
      <c r="D104" s="41">
        <v>9.5</v>
      </c>
      <c r="F104" s="97"/>
      <c r="J104" s="10"/>
      <c r="K104" s="41">
        <v>0</v>
      </c>
      <c r="L104" s="10" t="s">
        <v>548</v>
      </c>
      <c r="M104" s="41">
        <v>5.5</v>
      </c>
      <c r="N104" s="6"/>
    </row>
    <row r="105" spans="1:17" ht="15" customHeight="1" thickBot="1">
      <c r="A105" s="95" t="s">
        <v>44</v>
      </c>
      <c r="B105" s="38">
        <v>1</v>
      </c>
      <c r="C105" s="44"/>
      <c r="D105" s="38"/>
      <c r="F105" s="97"/>
      <c r="J105" s="95" t="s">
        <v>44</v>
      </c>
      <c r="K105" s="38">
        <v>1</v>
      </c>
      <c r="L105" s="44"/>
      <c r="M105" s="38"/>
      <c r="N105" s="6"/>
    </row>
    <row r="106" spans="1:17" ht="15" customHeight="1" thickBot="1">
      <c r="B106" s="91">
        <f>SUM(B94:B105)</f>
        <v>63</v>
      </c>
      <c r="D106" s="91">
        <f>SUM(D94:D105)</f>
        <v>83.5</v>
      </c>
      <c r="F106" s="97"/>
      <c r="K106" s="91">
        <f>SUM(K94:K105)</f>
        <v>46.5</v>
      </c>
      <c r="M106" s="91">
        <f>SUM(M94:M105)</f>
        <v>69.5</v>
      </c>
      <c r="N106" s="6"/>
    </row>
    <row r="107" spans="1:17" ht="15.75" customHeight="1" thickBot="1">
      <c r="A107" s="34" t="s">
        <v>14</v>
      </c>
      <c r="C107" s="34" t="s">
        <v>14</v>
      </c>
      <c r="F107" s="97"/>
      <c r="J107" s="34" t="s">
        <v>14</v>
      </c>
      <c r="L107" s="34" t="s">
        <v>14</v>
      </c>
      <c r="N107" s="6"/>
    </row>
    <row r="108" spans="1:17" ht="15.75" customHeight="1">
      <c r="A108" s="144" t="s">
        <v>79</v>
      </c>
      <c r="B108" s="106">
        <v>6</v>
      </c>
      <c r="C108" s="144" t="s">
        <v>324</v>
      </c>
      <c r="D108" s="106">
        <v>7</v>
      </c>
      <c r="F108" s="97"/>
      <c r="J108" s="104" t="s">
        <v>317</v>
      </c>
      <c r="K108" s="106">
        <v>6</v>
      </c>
      <c r="L108" s="144" t="s">
        <v>226</v>
      </c>
      <c r="M108" s="106">
        <v>2.5</v>
      </c>
      <c r="N108" s="6"/>
    </row>
    <row r="109" spans="1:17" ht="15.75" customHeight="1">
      <c r="A109" s="145" t="s">
        <v>378</v>
      </c>
      <c r="B109" s="101">
        <v>5.5</v>
      </c>
      <c r="C109" s="145" t="s">
        <v>105</v>
      </c>
      <c r="D109" s="101" t="s">
        <v>469</v>
      </c>
      <c r="F109" s="97"/>
      <c r="J109" s="74" t="s">
        <v>240</v>
      </c>
      <c r="K109" s="75">
        <v>5</v>
      </c>
      <c r="L109" s="145" t="s">
        <v>204</v>
      </c>
      <c r="M109" s="101" t="s">
        <v>469</v>
      </c>
      <c r="N109" s="6"/>
    </row>
    <row r="110" spans="1:17" ht="15" customHeight="1">
      <c r="A110" s="145" t="s">
        <v>435</v>
      </c>
      <c r="B110" s="100">
        <v>5.5</v>
      </c>
      <c r="C110" s="74" t="s">
        <v>382</v>
      </c>
      <c r="D110" s="75">
        <v>7</v>
      </c>
      <c r="F110" s="97"/>
      <c r="J110" s="74" t="s">
        <v>462</v>
      </c>
      <c r="K110" s="75">
        <v>6</v>
      </c>
      <c r="L110" s="145" t="s">
        <v>222</v>
      </c>
      <c r="M110" s="100">
        <v>5.5</v>
      </c>
      <c r="N110" s="6"/>
    </row>
    <row r="111" spans="1:17" ht="15" customHeight="1">
      <c r="A111" s="145" t="s">
        <v>549</v>
      </c>
      <c r="B111" s="100">
        <v>9</v>
      </c>
      <c r="C111" s="145" t="s">
        <v>407</v>
      </c>
      <c r="D111" s="100">
        <v>6</v>
      </c>
      <c r="F111" s="97"/>
      <c r="J111" s="105" t="s">
        <v>215</v>
      </c>
      <c r="K111" s="100">
        <v>5</v>
      </c>
      <c r="L111" s="145" t="s">
        <v>119</v>
      </c>
      <c r="M111" s="100" t="s">
        <v>469</v>
      </c>
      <c r="N111" s="6"/>
    </row>
    <row r="112" spans="1:17" ht="15" customHeight="1">
      <c r="A112" s="145" t="s">
        <v>93</v>
      </c>
      <c r="B112" s="101">
        <v>6</v>
      </c>
      <c r="C112" s="145" t="s">
        <v>297</v>
      </c>
      <c r="D112" s="101" t="s">
        <v>469</v>
      </c>
      <c r="F112" s="97"/>
      <c r="J112" s="74" t="s">
        <v>384</v>
      </c>
      <c r="K112" s="75">
        <v>5.5</v>
      </c>
      <c r="L112" s="74" t="s">
        <v>81</v>
      </c>
      <c r="M112" s="75">
        <v>6</v>
      </c>
      <c r="N112" s="6"/>
      <c r="Q112" s="6"/>
    </row>
    <row r="113" spans="1:17" ht="15" customHeight="1">
      <c r="A113" s="145" t="s">
        <v>299</v>
      </c>
      <c r="B113" s="100">
        <v>6</v>
      </c>
      <c r="C113" s="145" t="s">
        <v>356</v>
      </c>
      <c r="D113" s="100">
        <v>7</v>
      </c>
      <c r="F113" s="97"/>
      <c r="J113" s="105" t="s">
        <v>400</v>
      </c>
      <c r="K113" s="100">
        <v>5</v>
      </c>
      <c r="L113" s="145" t="s">
        <v>90</v>
      </c>
      <c r="M113" s="100">
        <v>5.5</v>
      </c>
      <c r="N113" s="6"/>
      <c r="Q113" s="6"/>
    </row>
    <row r="114" spans="1:17" ht="15" customHeight="1">
      <c r="A114" s="145" t="s">
        <v>286</v>
      </c>
      <c r="B114" s="100">
        <v>6</v>
      </c>
      <c r="C114" s="145" t="s">
        <v>255</v>
      </c>
      <c r="D114" s="100">
        <v>5.5</v>
      </c>
      <c r="F114" s="97"/>
      <c r="J114" s="105" t="s">
        <v>260</v>
      </c>
      <c r="K114" s="100">
        <v>5</v>
      </c>
      <c r="L114" s="145" t="s">
        <v>309</v>
      </c>
      <c r="M114" s="100">
        <v>5.5</v>
      </c>
      <c r="N114" s="6"/>
      <c r="Q114" s="6"/>
    </row>
    <row r="115" spans="1:17" ht="15" customHeight="1">
      <c r="A115" s="145" t="s">
        <v>186</v>
      </c>
      <c r="B115" s="100" t="s">
        <v>469</v>
      </c>
      <c r="C115" s="145" t="s">
        <v>156</v>
      </c>
      <c r="D115" s="100">
        <v>9.5</v>
      </c>
      <c r="J115" s="105" t="s">
        <v>78</v>
      </c>
      <c r="K115" s="100">
        <v>5</v>
      </c>
      <c r="L115" s="145" t="s">
        <v>491</v>
      </c>
      <c r="M115" s="100" t="s">
        <v>469</v>
      </c>
      <c r="N115" s="6"/>
      <c r="Q115" s="6"/>
    </row>
    <row r="116" spans="1:17" ht="15" customHeight="1">
      <c r="A116" s="145" t="s">
        <v>350</v>
      </c>
      <c r="B116" s="100" t="s">
        <v>469</v>
      </c>
      <c r="C116" s="145" t="s">
        <v>337</v>
      </c>
      <c r="D116" s="101">
        <v>10</v>
      </c>
      <c r="J116" s="105" t="s">
        <v>374</v>
      </c>
      <c r="K116" s="100">
        <v>5</v>
      </c>
      <c r="L116" s="145" t="s">
        <v>409</v>
      </c>
      <c r="M116" s="101" t="s">
        <v>469</v>
      </c>
      <c r="N116" s="6"/>
      <c r="Q116" s="6"/>
    </row>
    <row r="117" spans="1:17" ht="15" customHeight="1" thickBot="1">
      <c r="A117" s="109" t="s">
        <v>427</v>
      </c>
      <c r="B117" s="110" t="s">
        <v>469</v>
      </c>
      <c r="C117" s="109" t="s">
        <v>331</v>
      </c>
      <c r="D117" s="110">
        <v>5.5</v>
      </c>
      <c r="J117" s="109" t="s">
        <v>75</v>
      </c>
      <c r="K117" s="110"/>
      <c r="L117" s="109" t="s">
        <v>263</v>
      </c>
      <c r="M117" s="110">
        <v>5.5</v>
      </c>
      <c r="N117" s="6"/>
      <c r="Q117" s="6"/>
    </row>
  </sheetData>
  <sheetProtection password="F1D1" sheet="1" objects="1" scenarios="1" selectLockedCells="1" selectUnlockedCells="1"/>
  <mergeCells count="4">
    <mergeCell ref="A3:M3"/>
    <mergeCell ref="A33:M33"/>
    <mergeCell ref="A63:M63"/>
    <mergeCell ref="A91:M9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83" workbookViewId="0">
      <selection activeCell="K75" sqref="K75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98"/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60" t="str">
        <f>+TABELLONE!J18</f>
        <v>SKIACCIAK MOSCA</v>
      </c>
      <c r="B5" s="38">
        <f>IF(B18&lt;66,0,IF(B18&lt;70,1,IF(B18&lt;74,2,IF(B18&lt;78,3,IF(B18&lt;82,4,IF(B18&lt;86,5,IF(B18&lt;90,6,IF(B18&lt;94,7,IF(B18&lt;98,8,IF(B18&lt;101,9,10))))))))))</f>
        <v>1</v>
      </c>
      <c r="C5" s="60" t="str">
        <f>+TABELLONE!K18</f>
        <v>MC TOWN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+TABELLONE!J19</f>
        <v>SOLOPISA 1909</v>
      </c>
      <c r="K5" s="38">
        <f>IF(K18&lt;66,0,IF(K18&lt;70,1,IF(K18&lt;74,2,IF(K18&lt;78,3,IF(K18&lt;82,4,IF(K18&lt;86,5,IF(K18&lt;90,6,IF(K18&lt;94,7,IF(K18&lt;98,8,IF(K18&lt;101,9,10))))))))))</f>
        <v>4</v>
      </c>
      <c r="L5" s="60" t="str">
        <f>+TABELLONE!K19</f>
        <v>BRIGATA GURREN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188</v>
      </c>
      <c r="B6" s="39">
        <v>6</v>
      </c>
      <c r="C6" s="8" t="s">
        <v>120</v>
      </c>
      <c r="D6" s="39">
        <v>6</v>
      </c>
      <c r="E6" s="21"/>
      <c r="F6" s="72"/>
      <c r="G6" s="73"/>
      <c r="J6" s="8" t="s">
        <v>117</v>
      </c>
      <c r="K6" s="39">
        <v>6</v>
      </c>
      <c r="L6" s="8" t="s">
        <v>66</v>
      </c>
      <c r="M6" s="39">
        <v>5</v>
      </c>
    </row>
    <row r="7" spans="1:13">
      <c r="A7" s="9" t="s">
        <v>357</v>
      </c>
      <c r="B7" s="40">
        <v>6</v>
      </c>
      <c r="C7" s="72" t="s">
        <v>149</v>
      </c>
      <c r="D7" s="73">
        <v>6.5</v>
      </c>
      <c r="E7" s="21"/>
      <c r="F7" s="74"/>
      <c r="G7" s="75"/>
      <c r="J7" s="9" t="s">
        <v>106</v>
      </c>
      <c r="K7" s="40">
        <v>7.5</v>
      </c>
      <c r="L7" s="9" t="s">
        <v>114</v>
      </c>
      <c r="M7" s="40">
        <v>6</v>
      </c>
    </row>
    <row r="8" spans="1:13">
      <c r="A8" s="9" t="s">
        <v>326</v>
      </c>
      <c r="B8" s="40">
        <v>6.5</v>
      </c>
      <c r="C8" s="72" t="s">
        <v>333</v>
      </c>
      <c r="D8" s="73">
        <v>4.5</v>
      </c>
      <c r="J8" s="9" t="s">
        <v>566</v>
      </c>
      <c r="K8" s="40">
        <v>6</v>
      </c>
      <c r="L8" s="9" t="s">
        <v>150</v>
      </c>
      <c r="M8" s="40">
        <v>7.5</v>
      </c>
    </row>
    <row r="9" spans="1:13">
      <c r="A9" s="9" t="s">
        <v>195</v>
      </c>
      <c r="B9" s="40">
        <v>5</v>
      </c>
      <c r="C9" s="9" t="s">
        <v>365</v>
      </c>
      <c r="D9" s="40">
        <v>6</v>
      </c>
      <c r="E9" s="21"/>
      <c r="F9" s="81" t="s">
        <v>501</v>
      </c>
      <c r="G9" t="s">
        <v>583</v>
      </c>
      <c r="J9" s="72" t="s">
        <v>116</v>
      </c>
      <c r="K9" s="73">
        <v>6</v>
      </c>
      <c r="L9" s="9" t="s">
        <v>488</v>
      </c>
      <c r="M9" s="40">
        <v>3.5</v>
      </c>
    </row>
    <row r="10" spans="1:13">
      <c r="A10" s="72" t="s">
        <v>278</v>
      </c>
      <c r="B10" s="73">
        <v>5</v>
      </c>
      <c r="C10" s="9" t="s">
        <v>73</v>
      </c>
      <c r="D10" s="32">
        <v>5.5</v>
      </c>
      <c r="F10" s="81" t="s">
        <v>567</v>
      </c>
      <c r="G10" t="s">
        <v>584</v>
      </c>
      <c r="J10" s="9" t="s">
        <v>245</v>
      </c>
      <c r="K10" s="32">
        <v>6</v>
      </c>
      <c r="L10" s="9" t="s">
        <v>181</v>
      </c>
      <c r="M10" s="32">
        <v>6.5</v>
      </c>
    </row>
    <row r="11" spans="1:13">
      <c r="A11" s="9" t="s">
        <v>104</v>
      </c>
      <c r="B11" s="40">
        <v>6.5</v>
      </c>
      <c r="C11" s="9" t="s">
        <v>335</v>
      </c>
      <c r="D11" s="40">
        <v>7.5</v>
      </c>
      <c r="F11" s="81" t="s">
        <v>532</v>
      </c>
      <c r="J11" s="9" t="s">
        <v>284</v>
      </c>
      <c r="K11" s="40">
        <v>9</v>
      </c>
      <c r="L11" s="9" t="s">
        <v>202</v>
      </c>
      <c r="M11" s="40">
        <v>8</v>
      </c>
    </row>
    <row r="12" spans="1:13">
      <c r="A12" s="9" t="s">
        <v>101</v>
      </c>
      <c r="B12" s="40">
        <v>5</v>
      </c>
      <c r="C12" s="9" t="s">
        <v>83</v>
      </c>
      <c r="D12" s="40">
        <v>9.5</v>
      </c>
      <c r="F12" s="81" t="s">
        <v>557</v>
      </c>
      <c r="J12" s="9" t="s">
        <v>212</v>
      </c>
      <c r="K12" s="40">
        <v>6</v>
      </c>
      <c r="L12" s="9" t="s">
        <v>205</v>
      </c>
      <c r="M12" s="40">
        <v>7</v>
      </c>
    </row>
    <row r="13" spans="1:13">
      <c r="A13" s="72" t="s">
        <v>375</v>
      </c>
      <c r="B13" s="73">
        <v>0</v>
      </c>
      <c r="C13" s="9" t="s">
        <v>367</v>
      </c>
      <c r="D13" s="40">
        <v>6.5</v>
      </c>
      <c r="F13" s="81" t="s">
        <v>505</v>
      </c>
      <c r="G13" s="33"/>
      <c r="J13" s="9" t="s">
        <v>322</v>
      </c>
      <c r="K13" s="40">
        <v>5.5</v>
      </c>
      <c r="L13" s="9" t="s">
        <v>441</v>
      </c>
      <c r="M13" s="40">
        <v>5.5</v>
      </c>
    </row>
    <row r="14" spans="1:13">
      <c r="A14" s="9" t="s">
        <v>272</v>
      </c>
      <c r="B14" s="40">
        <v>9.5</v>
      </c>
      <c r="C14" s="9" t="s">
        <v>70</v>
      </c>
      <c r="D14" s="40">
        <v>5.5</v>
      </c>
      <c r="F14" s="81" t="s">
        <v>568</v>
      </c>
      <c r="J14" s="9" t="s">
        <v>184</v>
      </c>
      <c r="K14" s="40">
        <v>11</v>
      </c>
      <c r="L14" s="9" t="s">
        <v>174</v>
      </c>
      <c r="M14" s="40">
        <v>6</v>
      </c>
    </row>
    <row r="15" spans="1:13">
      <c r="A15" s="9" t="s">
        <v>182</v>
      </c>
      <c r="B15" s="40">
        <v>13</v>
      </c>
      <c r="C15" s="9" t="s">
        <v>276</v>
      </c>
      <c r="D15" s="40">
        <v>14</v>
      </c>
      <c r="F15" s="81" t="s">
        <v>569</v>
      </c>
      <c r="J15" s="9" t="s">
        <v>171</v>
      </c>
      <c r="K15" s="40">
        <v>9</v>
      </c>
      <c r="L15" s="9" t="s">
        <v>271</v>
      </c>
      <c r="M15" s="40">
        <v>6</v>
      </c>
    </row>
    <row r="16" spans="1:13" ht="15" thickBot="1">
      <c r="A16" s="10" t="s">
        <v>339</v>
      </c>
      <c r="B16" s="41">
        <v>5</v>
      </c>
      <c r="C16" s="10" t="s">
        <v>298</v>
      </c>
      <c r="D16" s="41">
        <v>5</v>
      </c>
      <c r="F16" s="81" t="s">
        <v>570</v>
      </c>
      <c r="J16" s="10" t="s">
        <v>285</v>
      </c>
      <c r="K16" s="41">
        <v>5.5</v>
      </c>
      <c r="L16" s="10" t="s">
        <v>279</v>
      </c>
      <c r="M16" s="41">
        <v>5.5</v>
      </c>
    </row>
    <row r="17" spans="1:13" ht="15" thickBot="1">
      <c r="A17" s="95" t="s">
        <v>44</v>
      </c>
      <c r="B17" s="38">
        <v>1</v>
      </c>
      <c r="C17" s="44"/>
      <c r="D17" s="38"/>
      <c r="F17" s="81" t="s">
        <v>571</v>
      </c>
      <c r="G17" s="55"/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68.5</v>
      </c>
      <c r="D18" s="91">
        <f>SUM(D6:D17)</f>
        <v>76.5</v>
      </c>
      <c r="F18" s="81" t="s">
        <v>572</v>
      </c>
      <c r="G18" s="55"/>
      <c r="K18" s="91">
        <f>SUM(K6:K17)</f>
        <v>78.5</v>
      </c>
      <c r="M18" s="91">
        <f>SUM(M6:M17)</f>
        <v>66.5</v>
      </c>
    </row>
    <row r="19" spans="1:13" ht="15" thickBot="1">
      <c r="A19" s="34" t="s">
        <v>14</v>
      </c>
      <c r="C19" s="34" t="s">
        <v>14</v>
      </c>
      <c r="F19" s="81" t="s">
        <v>562</v>
      </c>
      <c r="J19" s="34" t="s">
        <v>14</v>
      </c>
      <c r="L19" s="34" t="s">
        <v>14</v>
      </c>
    </row>
    <row r="20" spans="1:13">
      <c r="A20" s="144" t="s">
        <v>188</v>
      </c>
      <c r="B20" s="106">
        <v>6</v>
      </c>
      <c r="C20" s="144" t="s">
        <v>120</v>
      </c>
      <c r="D20" s="106">
        <v>6</v>
      </c>
      <c r="F20" s="81" t="s">
        <v>573</v>
      </c>
      <c r="J20" s="144" t="s">
        <v>117</v>
      </c>
      <c r="K20" s="106">
        <v>6</v>
      </c>
      <c r="L20" s="144" t="s">
        <v>66</v>
      </c>
      <c r="M20" s="106">
        <v>5</v>
      </c>
    </row>
    <row r="21" spans="1:13">
      <c r="A21" s="145" t="s">
        <v>363</v>
      </c>
      <c r="B21" s="101" t="s">
        <v>469</v>
      </c>
      <c r="C21" s="145" t="s">
        <v>349</v>
      </c>
      <c r="D21" s="101" t="s">
        <v>469</v>
      </c>
      <c r="F21" s="81" t="s">
        <v>574</v>
      </c>
      <c r="J21" s="74" t="s">
        <v>394</v>
      </c>
      <c r="K21" s="75">
        <v>6</v>
      </c>
      <c r="L21" s="145" t="s">
        <v>192</v>
      </c>
      <c r="M21" s="101">
        <v>5.5</v>
      </c>
    </row>
    <row r="22" spans="1:13">
      <c r="A22" s="145" t="s">
        <v>229</v>
      </c>
      <c r="B22" s="100">
        <v>4.5</v>
      </c>
      <c r="C22" s="74" t="s">
        <v>493</v>
      </c>
      <c r="D22" s="75">
        <v>6.5</v>
      </c>
      <c r="F22" s="81" t="s">
        <v>575</v>
      </c>
      <c r="J22" s="145" t="s">
        <v>426</v>
      </c>
      <c r="K22" s="100">
        <v>5</v>
      </c>
      <c r="L22" s="145" t="s">
        <v>232</v>
      </c>
      <c r="M22" s="100">
        <v>5</v>
      </c>
    </row>
    <row r="23" spans="1:13">
      <c r="A23" s="145" t="s">
        <v>213</v>
      </c>
      <c r="B23" s="100">
        <v>6</v>
      </c>
      <c r="C23" s="74" t="s">
        <v>377</v>
      </c>
      <c r="D23" s="75">
        <v>4.5</v>
      </c>
      <c r="F23" s="81" t="s">
        <v>551</v>
      </c>
      <c r="J23" s="145" t="s">
        <v>133</v>
      </c>
      <c r="K23" s="100">
        <v>6</v>
      </c>
      <c r="L23" s="145" t="s">
        <v>237</v>
      </c>
      <c r="M23" s="100" t="s">
        <v>469</v>
      </c>
    </row>
    <row r="24" spans="1:13">
      <c r="A24" s="145" t="s">
        <v>261</v>
      </c>
      <c r="B24" s="101" t="s">
        <v>469</v>
      </c>
      <c r="C24" s="145" t="s">
        <v>498</v>
      </c>
      <c r="D24" s="101">
        <v>6</v>
      </c>
      <c r="F24" s="81" t="s">
        <v>576</v>
      </c>
      <c r="J24" s="145" t="s">
        <v>300</v>
      </c>
      <c r="K24" s="101" t="s">
        <v>469</v>
      </c>
      <c r="L24" s="145" t="s">
        <v>371</v>
      </c>
      <c r="M24" s="101">
        <v>6</v>
      </c>
    </row>
    <row r="25" spans="1:13">
      <c r="A25" s="74" t="s">
        <v>399</v>
      </c>
      <c r="B25" s="75">
        <v>5.5</v>
      </c>
      <c r="C25" s="145" t="s">
        <v>178</v>
      </c>
      <c r="D25" s="100">
        <v>5.5</v>
      </c>
      <c r="F25" s="81" t="s">
        <v>577</v>
      </c>
      <c r="J25" s="145" t="s">
        <v>456</v>
      </c>
      <c r="K25" s="100">
        <v>6.5</v>
      </c>
      <c r="L25" s="145" t="s">
        <v>342</v>
      </c>
      <c r="M25" s="100">
        <v>8.5</v>
      </c>
    </row>
    <row r="26" spans="1:13">
      <c r="A26" s="145" t="s">
        <v>214</v>
      </c>
      <c r="B26" s="100" t="s">
        <v>469</v>
      </c>
      <c r="C26" s="145" t="s">
        <v>47</v>
      </c>
      <c r="D26" s="100">
        <v>6.5</v>
      </c>
      <c r="F26" s="81" t="s">
        <v>578</v>
      </c>
      <c r="J26" s="145" t="s">
        <v>351</v>
      </c>
      <c r="K26" s="100">
        <v>10</v>
      </c>
      <c r="L26" s="145" t="s">
        <v>401</v>
      </c>
      <c r="M26" s="100" t="s">
        <v>469</v>
      </c>
    </row>
    <row r="27" spans="1:13">
      <c r="A27" s="145" t="s">
        <v>290</v>
      </c>
      <c r="B27" s="100" t="s">
        <v>469</v>
      </c>
      <c r="C27" s="145" t="s">
        <v>144</v>
      </c>
      <c r="D27" s="100" t="s">
        <v>469</v>
      </c>
      <c r="F27" s="81" t="s">
        <v>579</v>
      </c>
      <c r="J27" s="145" t="s">
        <v>366</v>
      </c>
      <c r="K27" s="100">
        <v>6</v>
      </c>
      <c r="L27" s="145" t="s">
        <v>109</v>
      </c>
      <c r="M27" s="100">
        <v>7.5</v>
      </c>
    </row>
    <row r="28" spans="1:13">
      <c r="A28" s="145" t="s">
        <v>347</v>
      </c>
      <c r="B28" s="100" t="s">
        <v>469</v>
      </c>
      <c r="C28" s="145" t="s">
        <v>262</v>
      </c>
      <c r="D28" s="101">
        <v>6</v>
      </c>
      <c r="F28" s="81" t="s">
        <v>580</v>
      </c>
      <c r="J28" s="145" t="s">
        <v>266</v>
      </c>
      <c r="K28" s="100">
        <v>6.5</v>
      </c>
      <c r="L28" s="145" t="s">
        <v>341</v>
      </c>
      <c r="M28" s="101">
        <v>5.5</v>
      </c>
    </row>
    <row r="29" spans="1:13" ht="15" thickBot="1">
      <c r="A29" s="109" t="s">
        <v>143</v>
      </c>
      <c r="B29" s="110">
        <v>6</v>
      </c>
      <c r="C29" s="109" t="s">
        <v>396</v>
      </c>
      <c r="D29" s="110">
        <v>5</v>
      </c>
      <c r="F29" s="81" t="s">
        <v>581</v>
      </c>
      <c r="J29" s="109" t="s">
        <v>411</v>
      </c>
      <c r="K29" s="110">
        <v>5</v>
      </c>
      <c r="L29" s="109" t="s">
        <v>179</v>
      </c>
      <c r="M29" s="110" t="s">
        <v>469</v>
      </c>
    </row>
    <row r="30" spans="1:13">
      <c r="F30" s="81" t="s">
        <v>582</v>
      </c>
    </row>
    <row r="31" spans="1:13">
      <c r="F31" s="81" t="s">
        <v>507</v>
      </c>
    </row>
    <row r="32" spans="1:13" ht="15" thickBot="1"/>
    <row r="33" spans="1:13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60" t="str">
        <f>+TABELLONE!J44</f>
        <v>EVRIBADI</v>
      </c>
      <c r="B35" s="38">
        <f>IF(B48&lt;66,0,IF(B48&lt;70,1,IF(B48&lt;74,2,IF(B48&lt;78,3,IF(B48&lt;82,4,IF(B48&lt;86,5,IF(B48&lt;90,6,IF(B48&lt;94,7,IF(B48&lt;98,8,IF(B48&lt;101,9,10))))))))))</f>
        <v>3</v>
      </c>
      <c r="C35" s="60" t="str">
        <f>+TABELLONE!K44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F35" s="21"/>
      <c r="J35" s="60" t="str">
        <f>+TABELLONE!J45</f>
        <v>AC CONTE</v>
      </c>
      <c r="K35" s="38">
        <f>IF(K48&lt;66,0,IF(K48&lt;70,1,IF(K48&lt;74,2,IF(K48&lt;78,3,IF(K48&lt;82,4,IF(K48&lt;86,5,IF(K48&lt;90,6,IF(K48&lt;94,7,IF(K48&lt;98,8,IF(K48&lt;101,9,10))))))))))</f>
        <v>3</v>
      </c>
      <c r="L35" s="60" t="str">
        <f>+TABELLONE!K45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227</v>
      </c>
      <c r="B36" s="39">
        <v>1</v>
      </c>
      <c r="C36" s="8" t="s">
        <v>82</v>
      </c>
      <c r="D36" s="39">
        <v>6</v>
      </c>
      <c r="F36" s="94"/>
      <c r="H36" s="82"/>
      <c r="J36" s="8" t="s">
        <v>135</v>
      </c>
      <c r="K36" s="39">
        <v>6</v>
      </c>
      <c r="L36" s="8"/>
      <c r="M36" s="39">
        <v>1</v>
      </c>
    </row>
    <row r="37" spans="1:13" ht="15">
      <c r="A37" s="72" t="s">
        <v>107</v>
      </c>
      <c r="B37" s="73">
        <v>7</v>
      </c>
      <c r="C37" s="9" t="s">
        <v>200</v>
      </c>
      <c r="D37" s="40">
        <v>5</v>
      </c>
      <c r="F37" s="94"/>
      <c r="H37" s="83"/>
      <c r="J37" s="9" t="s">
        <v>148</v>
      </c>
      <c r="K37" s="40">
        <v>10</v>
      </c>
      <c r="L37" s="9"/>
      <c r="M37" s="40"/>
    </row>
    <row r="38" spans="1:13" ht="15">
      <c r="A38" s="72" t="s">
        <v>124</v>
      </c>
      <c r="B38" s="73">
        <v>0</v>
      </c>
      <c r="C38" s="9" t="s">
        <v>123</v>
      </c>
      <c r="D38" s="40">
        <v>7</v>
      </c>
      <c r="F38" s="94"/>
      <c r="H38" s="83"/>
      <c r="J38" s="9" t="s">
        <v>224</v>
      </c>
      <c r="K38" s="40">
        <v>6.5</v>
      </c>
      <c r="L38" s="9"/>
      <c r="M38" s="40"/>
    </row>
    <row r="39" spans="1:13" ht="15">
      <c r="A39" s="9" t="s">
        <v>129</v>
      </c>
      <c r="B39" s="40">
        <v>6.5</v>
      </c>
      <c r="C39" s="9" t="s">
        <v>328</v>
      </c>
      <c r="D39" s="40">
        <v>7</v>
      </c>
      <c r="F39" s="94"/>
      <c r="H39" s="83"/>
      <c r="J39" s="9" t="s">
        <v>233</v>
      </c>
      <c r="K39" s="40">
        <v>6</v>
      </c>
      <c r="L39" s="9"/>
      <c r="M39" s="40"/>
    </row>
    <row r="40" spans="1:13" ht="15">
      <c r="A40" s="9" t="s">
        <v>305</v>
      </c>
      <c r="B40" s="32">
        <v>6</v>
      </c>
      <c r="C40" s="9" t="s">
        <v>221</v>
      </c>
      <c r="D40" s="32">
        <v>9.5</v>
      </c>
      <c r="F40" s="94"/>
      <c r="H40" s="83"/>
      <c r="J40" s="9" t="s">
        <v>203</v>
      </c>
      <c r="K40" s="32">
        <v>7</v>
      </c>
      <c r="L40" s="9"/>
      <c r="M40" s="32"/>
    </row>
    <row r="41" spans="1:13" ht="15">
      <c r="A41" s="72" t="s">
        <v>246</v>
      </c>
      <c r="B41" s="73">
        <v>6.5</v>
      </c>
      <c r="C41" s="9" t="s">
        <v>87</v>
      </c>
      <c r="D41" s="40">
        <v>5.5</v>
      </c>
      <c r="F41" s="94"/>
      <c r="H41" s="83"/>
      <c r="J41" s="9" t="s">
        <v>282</v>
      </c>
      <c r="K41" s="40">
        <v>6.5</v>
      </c>
      <c r="L41" s="9"/>
      <c r="M41" s="40"/>
    </row>
    <row r="42" spans="1:13" ht="15">
      <c r="A42" s="9" t="s">
        <v>72</v>
      </c>
      <c r="B42" s="40">
        <v>6.5</v>
      </c>
      <c r="C42" s="9" t="s">
        <v>293</v>
      </c>
      <c r="D42" s="40">
        <v>7</v>
      </c>
      <c r="F42" s="94"/>
      <c r="H42" s="83"/>
      <c r="J42" s="9" t="s">
        <v>76</v>
      </c>
      <c r="K42" s="40">
        <v>6</v>
      </c>
      <c r="L42" s="9"/>
      <c r="M42" s="40"/>
    </row>
    <row r="43" spans="1:13" ht="15">
      <c r="A43" s="9" t="s">
        <v>294</v>
      </c>
      <c r="B43" s="40">
        <v>13.5</v>
      </c>
      <c r="C43" s="9" t="s">
        <v>440</v>
      </c>
      <c r="D43" s="40">
        <v>4.5</v>
      </c>
      <c r="F43" s="94"/>
      <c r="H43" s="83"/>
      <c r="J43" s="9" t="s">
        <v>354</v>
      </c>
      <c r="K43" s="40">
        <v>5.5</v>
      </c>
      <c r="L43" s="9"/>
      <c r="M43" s="40"/>
    </row>
    <row r="44" spans="1:13" ht="15">
      <c r="A44" s="9" t="s">
        <v>64</v>
      </c>
      <c r="B44" s="40">
        <v>15</v>
      </c>
      <c r="C44" s="9" t="s">
        <v>210</v>
      </c>
      <c r="D44" s="40">
        <v>7.5</v>
      </c>
      <c r="F44" s="94"/>
      <c r="H44" s="83"/>
      <c r="J44" s="9" t="s">
        <v>332</v>
      </c>
      <c r="K44" s="40">
        <v>7.5</v>
      </c>
      <c r="L44" s="9"/>
      <c r="M44" s="40"/>
    </row>
    <row r="45" spans="1:13" ht="15">
      <c r="A45" s="9" t="s">
        <v>80</v>
      </c>
      <c r="B45" s="40">
        <v>5</v>
      </c>
      <c r="C45" s="9" t="s">
        <v>269</v>
      </c>
      <c r="D45" s="40">
        <v>15</v>
      </c>
      <c r="F45" s="94"/>
      <c r="H45" s="83"/>
      <c r="J45" s="9" t="s">
        <v>163</v>
      </c>
      <c r="K45" s="40">
        <v>9.5</v>
      </c>
      <c r="L45" s="9"/>
      <c r="M45" s="40"/>
    </row>
    <row r="46" spans="1:13" ht="16" thickBot="1">
      <c r="A46" s="10" t="s">
        <v>373</v>
      </c>
      <c r="B46" s="41">
        <v>7</v>
      </c>
      <c r="C46" s="10" t="s">
        <v>176</v>
      </c>
      <c r="D46" s="41">
        <v>5.5</v>
      </c>
      <c r="F46" s="94"/>
      <c r="H46" s="83"/>
      <c r="J46" s="10" t="s">
        <v>295</v>
      </c>
      <c r="K46" s="41">
        <v>6</v>
      </c>
      <c r="L46" s="10"/>
      <c r="M46" s="41"/>
    </row>
    <row r="47" spans="1:13" ht="15" thickBot="1">
      <c r="A47" s="95" t="s">
        <v>44</v>
      </c>
      <c r="B47" s="38">
        <v>1</v>
      </c>
      <c r="C47" s="44"/>
      <c r="D47" s="38"/>
      <c r="E47" s="42"/>
      <c r="H47" s="82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75</v>
      </c>
      <c r="D48" s="91">
        <f>SUM(D36:D47)</f>
        <v>79.5</v>
      </c>
      <c r="E48" s="42"/>
      <c r="H48" s="82"/>
      <c r="K48" s="91">
        <f>SUM(K36:K47)</f>
        <v>77.5</v>
      </c>
      <c r="M48" s="91">
        <f>SUM(M36:M47)</f>
        <v>1</v>
      </c>
    </row>
    <row r="49" spans="1:13" ht="15" thickBot="1">
      <c r="A49" s="34" t="s">
        <v>14</v>
      </c>
      <c r="C49" s="34" t="s">
        <v>14</v>
      </c>
      <c r="H49" s="82"/>
      <c r="J49" s="34" t="s">
        <v>14</v>
      </c>
      <c r="L49" s="34" t="s">
        <v>14</v>
      </c>
    </row>
    <row r="50" spans="1:13" ht="15">
      <c r="A50" s="144" t="s">
        <v>227</v>
      </c>
      <c r="B50" s="106">
        <v>1</v>
      </c>
      <c r="C50" s="144" t="s">
        <v>82</v>
      </c>
      <c r="D50" s="106">
        <v>6</v>
      </c>
      <c r="H50" s="83"/>
      <c r="J50" s="104" t="s">
        <v>135</v>
      </c>
      <c r="K50" s="106">
        <v>6</v>
      </c>
      <c r="L50" s="104"/>
      <c r="M50" s="106"/>
    </row>
    <row r="51" spans="1:13" ht="15">
      <c r="A51" s="74" t="s">
        <v>391</v>
      </c>
      <c r="B51" s="75">
        <v>7</v>
      </c>
      <c r="C51" s="145" t="s">
        <v>565</v>
      </c>
      <c r="D51" s="101" t="s">
        <v>469</v>
      </c>
      <c r="H51" s="83"/>
      <c r="J51" s="105" t="s">
        <v>323</v>
      </c>
      <c r="K51" s="101">
        <v>6</v>
      </c>
      <c r="L51" s="105"/>
      <c r="M51" s="101"/>
    </row>
    <row r="52" spans="1:13" ht="15">
      <c r="A52" s="126" t="s">
        <v>223</v>
      </c>
      <c r="B52" s="115" t="s">
        <v>469</v>
      </c>
      <c r="C52" s="145" t="s">
        <v>419</v>
      </c>
      <c r="D52" s="100">
        <v>6</v>
      </c>
      <c r="H52" s="83"/>
      <c r="J52" s="105" t="s">
        <v>368</v>
      </c>
      <c r="K52" s="100" t="s">
        <v>469</v>
      </c>
      <c r="L52" s="105"/>
      <c r="M52" s="100"/>
    </row>
    <row r="53" spans="1:13" ht="15">
      <c r="A53" s="145"/>
      <c r="B53" s="100"/>
      <c r="C53" s="145" t="s">
        <v>234</v>
      </c>
      <c r="D53" s="100">
        <v>6.5</v>
      </c>
      <c r="H53" s="83"/>
      <c r="J53" s="105" t="s">
        <v>370</v>
      </c>
      <c r="K53" s="100">
        <v>7.5</v>
      </c>
      <c r="L53" s="105"/>
      <c r="M53" s="100"/>
    </row>
    <row r="54" spans="1:13" ht="15">
      <c r="A54" s="74" t="s">
        <v>314</v>
      </c>
      <c r="B54" s="75">
        <v>6.5</v>
      </c>
      <c r="C54" s="145" t="s">
        <v>361</v>
      </c>
      <c r="D54" s="101">
        <v>6</v>
      </c>
      <c r="H54" s="83"/>
      <c r="J54" s="145" t="s">
        <v>247</v>
      </c>
      <c r="K54" s="101">
        <v>11.5</v>
      </c>
      <c r="L54" s="107"/>
      <c r="M54" s="108"/>
    </row>
    <row r="55" spans="1:13" ht="15">
      <c r="A55" s="145" t="s">
        <v>417</v>
      </c>
      <c r="B55" s="100">
        <v>6.5</v>
      </c>
      <c r="C55" s="145" t="s">
        <v>265</v>
      </c>
      <c r="D55" s="100">
        <v>7.5</v>
      </c>
      <c r="H55" s="83"/>
      <c r="J55" s="105" t="s">
        <v>352</v>
      </c>
      <c r="K55" s="100" t="s">
        <v>469</v>
      </c>
      <c r="L55" s="105"/>
      <c r="M55" s="100"/>
    </row>
    <row r="56" spans="1:13" ht="15">
      <c r="A56" s="145" t="s">
        <v>484</v>
      </c>
      <c r="B56" s="100">
        <v>5</v>
      </c>
      <c r="C56" s="145" t="s">
        <v>259</v>
      </c>
      <c r="D56" s="100" t="s">
        <v>469</v>
      </c>
      <c r="H56" s="83"/>
      <c r="J56" s="105" t="s">
        <v>355</v>
      </c>
      <c r="K56" s="100" t="s">
        <v>469</v>
      </c>
      <c r="L56" s="105"/>
      <c r="M56" s="100"/>
    </row>
    <row r="57" spans="1:13">
      <c r="A57" s="145" t="s">
        <v>111</v>
      </c>
      <c r="B57" s="100">
        <v>9.5</v>
      </c>
      <c r="C57" s="145" t="s">
        <v>185</v>
      </c>
      <c r="D57" s="100" t="s">
        <v>469</v>
      </c>
      <c r="H57" s="82"/>
      <c r="J57" s="105" t="s">
        <v>385</v>
      </c>
      <c r="K57" s="100">
        <v>5</v>
      </c>
      <c r="L57" s="105"/>
      <c r="M57" s="100"/>
    </row>
    <row r="58" spans="1:13" ht="15">
      <c r="A58" s="145" t="s">
        <v>216</v>
      </c>
      <c r="B58" s="100" t="s">
        <v>469</v>
      </c>
      <c r="C58" s="145" t="s">
        <v>186</v>
      </c>
      <c r="D58" s="101">
        <v>9</v>
      </c>
      <c r="H58" s="83"/>
      <c r="J58" s="105" t="s">
        <v>319</v>
      </c>
      <c r="K58" s="100">
        <v>5.5</v>
      </c>
      <c r="L58" s="107"/>
      <c r="M58" s="108"/>
    </row>
    <row r="59" spans="1:13" ht="15" thickBot="1">
      <c r="A59" s="109" t="s">
        <v>405</v>
      </c>
      <c r="B59" s="110" t="s">
        <v>469</v>
      </c>
      <c r="C59" s="109" t="s">
        <v>256</v>
      </c>
      <c r="D59" s="110">
        <v>5.5</v>
      </c>
      <c r="J59" s="109" t="s">
        <v>403</v>
      </c>
      <c r="K59" s="110" t="s">
        <v>469</v>
      </c>
      <c r="L59" s="109"/>
      <c r="M59" s="110"/>
    </row>
    <row r="60" spans="1:13" ht="15" thickBot="1">
      <c r="D60" s="6"/>
    </row>
    <row r="61" spans="1:13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</row>
    <row r="62" spans="1:13" ht="15" thickBot="1"/>
    <row r="63" spans="1:13" ht="15" thickBot="1">
      <c r="A63" s="60" t="str">
        <f>+TABELLONE!J70</f>
        <v>AC DENTI</v>
      </c>
      <c r="B63" s="38">
        <f>IF(B76&lt;66,0,IF(B76&lt;70,1,IF(B76&lt;74,2,IF(B76&lt;78,3,IF(B76&lt;82,4,IF(B76&lt;86,5,IF(B76&lt;90,6,IF(B76&lt;94,7,IF(B76&lt;98,8,IF(B76&lt;101,9,10))))))))))</f>
        <v>4</v>
      </c>
      <c r="C63" s="60" t="str">
        <f>+TABELLONE!K70</f>
        <v>MARCELLONA</v>
      </c>
      <c r="D63" s="38">
        <f>IF(D76&lt;66,0,IF(D76&lt;70,1,IF(D76&lt;74,2,IF(D76&lt;78,3,IF(D76&lt;82,4,IF(D76&lt;86,5,IF(D76&lt;90,6,IF(D76&lt;94,7,IF(D76&lt;98,8,IF(D76&lt;101,9,10))))))))))</f>
        <v>4</v>
      </c>
      <c r="F63" s="21"/>
      <c r="J63" s="60" t="str">
        <f>+TABELLONE!J71</f>
        <v>SCARSENAL</v>
      </c>
      <c r="K63" s="38">
        <f>IF(K76&lt;66,0,IF(K76&lt;70,1,IF(K76&lt;74,2,IF(K76&lt;78,3,IF(K76&lt;82,4,IF(K76&lt;86,5,IF(K76&lt;90,6,IF(K76&lt;94,7,IF(K76&lt;98,8,IF(K76&lt;101,9,10))))))))))</f>
        <v>3</v>
      </c>
      <c r="L63" s="60" t="str">
        <f>+TABELLONE!K71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>
      <c r="A64" s="8" t="s">
        <v>86</v>
      </c>
      <c r="B64" s="39">
        <v>5.5</v>
      </c>
      <c r="C64" s="8" t="s">
        <v>311</v>
      </c>
      <c r="D64" s="39">
        <v>6</v>
      </c>
      <c r="F64" s="94"/>
      <c r="J64" s="8" t="s">
        <v>444</v>
      </c>
      <c r="K64" s="39">
        <v>5</v>
      </c>
      <c r="L64" s="8" t="s">
        <v>194</v>
      </c>
      <c r="M64" s="39">
        <v>5</v>
      </c>
    </row>
    <row r="65" spans="1:14">
      <c r="A65" s="72" t="s">
        <v>241</v>
      </c>
      <c r="B65" s="73">
        <v>5.5</v>
      </c>
      <c r="C65" s="9" t="s">
        <v>103</v>
      </c>
      <c r="D65" s="40">
        <v>5.5</v>
      </c>
      <c r="F65" s="94"/>
      <c r="J65" s="9" t="s">
        <v>154</v>
      </c>
      <c r="K65" s="40">
        <v>6</v>
      </c>
      <c r="L65" s="72" t="s">
        <v>463</v>
      </c>
      <c r="M65" s="73">
        <v>5</v>
      </c>
      <c r="N65" s="20"/>
    </row>
    <row r="66" spans="1:14">
      <c r="A66" s="9" t="s">
        <v>238</v>
      </c>
      <c r="B66" s="40">
        <v>6</v>
      </c>
      <c r="C66" s="9" t="s">
        <v>196</v>
      </c>
      <c r="D66" s="40">
        <v>6.5</v>
      </c>
      <c r="F66" s="94"/>
      <c r="J66" s="9" t="s">
        <v>312</v>
      </c>
      <c r="K66" s="40">
        <v>5</v>
      </c>
      <c r="L66" s="9" t="s">
        <v>464</v>
      </c>
      <c r="M66" s="40">
        <v>5.5</v>
      </c>
      <c r="N66" s="20"/>
    </row>
    <row r="67" spans="1:14">
      <c r="A67" s="72" t="s">
        <v>230</v>
      </c>
      <c r="B67" s="73">
        <v>6</v>
      </c>
      <c r="C67" s="72" t="s">
        <v>239</v>
      </c>
      <c r="D67" s="73">
        <v>4</v>
      </c>
      <c r="F67" s="94"/>
      <c r="J67" s="9" t="s">
        <v>97</v>
      </c>
      <c r="K67" s="40">
        <v>5.5</v>
      </c>
      <c r="L67" s="9" t="s">
        <v>141</v>
      </c>
      <c r="M67" s="40">
        <v>7</v>
      </c>
      <c r="N67" s="20"/>
    </row>
    <row r="68" spans="1:14">
      <c r="A68" s="9" t="s">
        <v>175</v>
      </c>
      <c r="B68" s="32">
        <v>6</v>
      </c>
      <c r="C68" s="9" t="s">
        <v>89</v>
      </c>
      <c r="D68" s="32">
        <v>11</v>
      </c>
      <c r="F68" s="94"/>
      <c r="J68" s="9" t="s">
        <v>289</v>
      </c>
      <c r="K68" s="32">
        <v>6.5</v>
      </c>
      <c r="L68" s="9" t="s">
        <v>152</v>
      </c>
      <c r="M68" s="32">
        <v>6.5</v>
      </c>
      <c r="N68" s="20"/>
    </row>
    <row r="69" spans="1:14">
      <c r="A69" s="9" t="s">
        <v>130</v>
      </c>
      <c r="B69" s="40">
        <v>5.5</v>
      </c>
      <c r="C69" s="72" t="s">
        <v>287</v>
      </c>
      <c r="D69" s="73">
        <v>10.5</v>
      </c>
      <c r="F69" s="94"/>
      <c r="J69" s="9" t="s">
        <v>445</v>
      </c>
      <c r="K69" s="40">
        <v>10</v>
      </c>
      <c r="L69" s="9" t="s">
        <v>207</v>
      </c>
      <c r="M69" s="40">
        <v>5</v>
      </c>
      <c r="N69" s="20"/>
    </row>
    <row r="70" spans="1:14">
      <c r="A70" s="9" t="s">
        <v>292</v>
      </c>
      <c r="B70" s="40">
        <v>10</v>
      </c>
      <c r="C70" s="9" t="s">
        <v>157</v>
      </c>
      <c r="D70" s="40">
        <v>8.5</v>
      </c>
      <c r="F70" s="94"/>
      <c r="J70" s="72" t="s">
        <v>220</v>
      </c>
      <c r="K70" s="73">
        <v>9.5</v>
      </c>
      <c r="L70" s="72" t="s">
        <v>336</v>
      </c>
      <c r="M70" s="73">
        <v>5.5</v>
      </c>
      <c r="N70" s="20"/>
    </row>
    <row r="71" spans="1:14">
      <c r="A71" s="72" t="s">
        <v>251</v>
      </c>
      <c r="B71" s="73">
        <v>5.5</v>
      </c>
      <c r="C71" s="72" t="s">
        <v>310</v>
      </c>
      <c r="D71" s="73">
        <v>6</v>
      </c>
      <c r="F71" s="94"/>
      <c r="J71" s="9" t="s">
        <v>71</v>
      </c>
      <c r="K71" s="40">
        <v>11</v>
      </c>
      <c r="L71" s="9" t="s">
        <v>253</v>
      </c>
      <c r="M71" s="40">
        <v>5.5</v>
      </c>
      <c r="N71" s="20"/>
    </row>
    <row r="72" spans="1:14">
      <c r="A72" s="9" t="s">
        <v>281</v>
      </c>
      <c r="B72" s="40">
        <v>6.5</v>
      </c>
      <c r="C72" s="9" t="s">
        <v>275</v>
      </c>
      <c r="D72" s="40">
        <v>10</v>
      </c>
      <c r="F72" s="94"/>
      <c r="J72" s="9" t="s">
        <v>330</v>
      </c>
      <c r="K72" s="40">
        <v>5.5</v>
      </c>
      <c r="L72" s="72" t="s">
        <v>283</v>
      </c>
      <c r="M72" s="73">
        <v>6</v>
      </c>
      <c r="N72" s="20"/>
    </row>
    <row r="73" spans="1:14">
      <c r="A73" s="9" t="s">
        <v>67</v>
      </c>
      <c r="B73" s="40">
        <v>13.5</v>
      </c>
      <c r="C73" s="72" t="s">
        <v>84</v>
      </c>
      <c r="D73" s="73">
        <v>0</v>
      </c>
      <c r="F73" s="94"/>
      <c r="J73" s="9" t="s">
        <v>274</v>
      </c>
      <c r="K73" s="40">
        <v>5.5</v>
      </c>
      <c r="L73" s="9" t="s">
        <v>65</v>
      </c>
      <c r="M73" s="40">
        <v>5</v>
      </c>
      <c r="N73" s="20"/>
    </row>
    <row r="74" spans="1:14" ht="15" thickBot="1">
      <c r="A74" s="10" t="s">
        <v>187</v>
      </c>
      <c r="B74" s="41">
        <v>9</v>
      </c>
      <c r="C74" s="10" t="s">
        <v>183</v>
      </c>
      <c r="D74" s="41">
        <v>10.5</v>
      </c>
      <c r="F74" s="94"/>
      <c r="J74" s="10" t="s">
        <v>446</v>
      </c>
      <c r="K74" s="41">
        <v>4.5</v>
      </c>
      <c r="L74" s="10" t="s">
        <v>172</v>
      </c>
      <c r="M74" s="41">
        <v>9.5</v>
      </c>
      <c r="N74" s="20"/>
    </row>
    <row r="75" spans="1:14" ht="15" thickBot="1">
      <c r="A75" s="95" t="s">
        <v>44</v>
      </c>
      <c r="B75" s="38">
        <v>1</v>
      </c>
      <c r="C75" s="44"/>
      <c r="D75" s="38"/>
      <c r="E75" s="42"/>
      <c r="J75" s="95" t="s">
        <v>44</v>
      </c>
      <c r="K75" s="38">
        <v>1</v>
      </c>
      <c r="L75" s="44"/>
      <c r="M75" s="38"/>
      <c r="N75" s="20"/>
    </row>
    <row r="76" spans="1:14" ht="15" thickBot="1">
      <c r="B76" s="91">
        <f>SUM(B64:B75)</f>
        <v>80</v>
      </c>
      <c r="D76" s="91">
        <f>SUM(D64:D75)</f>
        <v>78.5</v>
      </c>
      <c r="E76" s="42"/>
      <c r="K76" s="91">
        <f>SUM(K64:K75)</f>
        <v>75</v>
      </c>
      <c r="M76" s="91">
        <f>SUM(M64:M75)</f>
        <v>65.5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44" t="s">
        <v>86</v>
      </c>
      <c r="B78" s="106">
        <v>5.5</v>
      </c>
      <c r="C78" s="144" t="s">
        <v>311</v>
      </c>
      <c r="D78" s="106">
        <v>6</v>
      </c>
      <c r="F78" s="94"/>
      <c r="J78" s="144" t="s">
        <v>444</v>
      </c>
      <c r="K78" s="106">
        <v>5.5</v>
      </c>
      <c r="L78" s="144" t="s">
        <v>194</v>
      </c>
      <c r="M78" s="106">
        <v>5</v>
      </c>
      <c r="N78" s="20"/>
    </row>
    <row r="79" spans="1:14">
      <c r="A79" s="74" t="s">
        <v>340</v>
      </c>
      <c r="B79" s="75">
        <v>5.5</v>
      </c>
      <c r="C79" s="145" t="s">
        <v>243</v>
      </c>
      <c r="D79" s="101" t="s">
        <v>469</v>
      </c>
      <c r="F79" s="94"/>
      <c r="J79" s="145" t="s">
        <v>408</v>
      </c>
      <c r="K79" s="101" t="s">
        <v>469</v>
      </c>
      <c r="L79" s="74" t="s">
        <v>132</v>
      </c>
      <c r="M79" s="75">
        <v>5</v>
      </c>
      <c r="N79" s="20"/>
    </row>
    <row r="80" spans="1:14">
      <c r="A80" s="74" t="s">
        <v>125</v>
      </c>
      <c r="B80" s="75">
        <v>6.5</v>
      </c>
      <c r="C80" s="74" t="s">
        <v>146</v>
      </c>
      <c r="D80" s="75">
        <v>4</v>
      </c>
      <c r="F80" s="94"/>
      <c r="J80" s="145" t="s">
        <v>424</v>
      </c>
      <c r="K80" s="100" t="s">
        <v>469</v>
      </c>
      <c r="L80" s="145" t="s">
        <v>110</v>
      </c>
      <c r="M80" s="100" t="s">
        <v>469</v>
      </c>
      <c r="N80" s="20"/>
    </row>
    <row r="81" spans="1:17">
      <c r="A81" s="145" t="s">
        <v>198</v>
      </c>
      <c r="B81" s="100" t="s">
        <v>469</v>
      </c>
      <c r="C81" s="145" t="s">
        <v>364</v>
      </c>
      <c r="D81" s="100" t="s">
        <v>469</v>
      </c>
      <c r="F81" s="94"/>
      <c r="J81" s="145" t="s">
        <v>416</v>
      </c>
      <c r="K81" s="100" t="s">
        <v>469</v>
      </c>
      <c r="L81" s="145" t="s">
        <v>108</v>
      </c>
      <c r="M81" s="100">
        <v>5.5</v>
      </c>
      <c r="N81" s="20"/>
    </row>
    <row r="82" spans="1:17">
      <c r="A82" s="74" t="s">
        <v>142</v>
      </c>
      <c r="B82" s="75">
        <v>5</v>
      </c>
      <c r="C82" s="74" t="s">
        <v>345</v>
      </c>
      <c r="D82" s="75">
        <v>10.5</v>
      </c>
      <c r="F82" s="94"/>
      <c r="J82" s="145" t="s">
        <v>228</v>
      </c>
      <c r="K82" s="101" t="s">
        <v>469</v>
      </c>
      <c r="L82" s="74" t="s">
        <v>393</v>
      </c>
      <c r="M82" s="75">
        <v>5.5</v>
      </c>
      <c r="N82" s="20"/>
      <c r="Q82" s="6"/>
    </row>
    <row r="83" spans="1:17">
      <c r="A83" s="145" t="s">
        <v>390</v>
      </c>
      <c r="B83" s="100">
        <v>5</v>
      </c>
      <c r="C83" s="74" t="s">
        <v>258</v>
      </c>
      <c r="D83" s="75">
        <v>6</v>
      </c>
      <c r="F83" s="94"/>
      <c r="J83" s="74" t="s">
        <v>252</v>
      </c>
      <c r="K83" s="75">
        <v>9.5</v>
      </c>
      <c r="L83" s="145" t="s">
        <v>189</v>
      </c>
      <c r="M83" s="100">
        <v>6</v>
      </c>
      <c r="N83" s="20"/>
      <c r="Q83" s="6"/>
    </row>
    <row r="84" spans="1:17">
      <c r="A84" s="145" t="s">
        <v>387</v>
      </c>
      <c r="B84" s="100">
        <v>7</v>
      </c>
      <c r="C84" s="145" t="s">
        <v>113</v>
      </c>
      <c r="D84" s="100">
        <v>5.5</v>
      </c>
      <c r="F84" s="94"/>
      <c r="J84" s="145" t="s">
        <v>265</v>
      </c>
      <c r="K84" s="100">
        <v>5.5</v>
      </c>
      <c r="L84" s="145" t="s">
        <v>486</v>
      </c>
      <c r="M84" s="100">
        <v>6</v>
      </c>
      <c r="N84" s="20"/>
      <c r="Q84" s="6"/>
    </row>
    <row r="85" spans="1:17">
      <c r="A85" s="145" t="s">
        <v>418</v>
      </c>
      <c r="B85" s="100">
        <v>5.5</v>
      </c>
      <c r="C85" s="145" t="s">
        <v>398</v>
      </c>
      <c r="D85" s="100" t="s">
        <v>469</v>
      </c>
      <c r="F85" s="94"/>
      <c r="J85" s="145" t="s">
        <v>151</v>
      </c>
      <c r="K85" s="100" t="s">
        <v>469</v>
      </c>
      <c r="L85" s="74" t="s">
        <v>468</v>
      </c>
      <c r="M85" s="75">
        <v>6</v>
      </c>
      <c r="N85" s="20"/>
      <c r="Q85" s="6"/>
    </row>
    <row r="86" spans="1:17">
      <c r="A86" s="145" t="s">
        <v>94</v>
      </c>
      <c r="B86" s="100" t="s">
        <v>469</v>
      </c>
      <c r="C86" s="145" t="s">
        <v>392</v>
      </c>
      <c r="D86" s="101">
        <v>5</v>
      </c>
      <c r="F86" s="94"/>
      <c r="J86" s="145" t="s">
        <v>383</v>
      </c>
      <c r="K86" s="100">
        <v>6.5</v>
      </c>
      <c r="L86" s="145" t="s">
        <v>249</v>
      </c>
      <c r="M86" s="101" t="s">
        <v>469</v>
      </c>
      <c r="N86" s="20"/>
      <c r="Q86" s="6"/>
    </row>
    <row r="87" spans="1:17" ht="15" thickBot="1">
      <c r="A87" s="109" t="s">
        <v>404</v>
      </c>
      <c r="B87" s="110" t="s">
        <v>469</v>
      </c>
      <c r="C87" s="109" t="s">
        <v>173</v>
      </c>
      <c r="D87" s="110" t="s">
        <v>469</v>
      </c>
      <c r="F87" s="94"/>
      <c r="J87" s="109" t="s">
        <v>318</v>
      </c>
      <c r="K87" s="110" t="s">
        <v>469</v>
      </c>
      <c r="L87" s="109" t="s">
        <v>348</v>
      </c>
      <c r="M87" s="110" t="s">
        <v>469</v>
      </c>
      <c r="N87" s="20"/>
      <c r="Q87" s="6"/>
    </row>
    <row r="88" spans="1:17" ht="15" thickBot="1">
      <c r="N88" s="20"/>
      <c r="Q88" s="6"/>
    </row>
    <row r="89" spans="1:17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</row>
    <row r="90" spans="1:17" ht="15" thickBot="1"/>
    <row r="91" spans="1:17" ht="15" thickBot="1">
      <c r="A91" s="60" t="str">
        <f>TABELLONE!J96</f>
        <v>CSKA SCINA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TABELLONE!K96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F91" s="21"/>
      <c r="J91" s="60" t="str">
        <f>TABELLONE!J97</f>
        <v>FLYBEARD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TABELLONE!K97</f>
        <v>CICCIOBUCCIO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8" t="s">
        <v>317</v>
      </c>
      <c r="B92" s="39">
        <v>4</v>
      </c>
      <c r="C92" s="8" t="s">
        <v>79</v>
      </c>
      <c r="D92" s="39">
        <v>6.5</v>
      </c>
      <c r="F92" s="94"/>
      <c r="J92" s="8" t="s">
        <v>226</v>
      </c>
      <c r="K92" s="39">
        <v>4</v>
      </c>
      <c r="L92" s="8" t="s">
        <v>324</v>
      </c>
      <c r="M92" s="39">
        <v>4</v>
      </c>
    </row>
    <row r="93" spans="1:17">
      <c r="A93" s="72" t="s">
        <v>180</v>
      </c>
      <c r="B93" s="73">
        <v>10</v>
      </c>
      <c r="C93" s="72" t="s">
        <v>206</v>
      </c>
      <c r="D93" s="73">
        <v>0</v>
      </c>
      <c r="F93" s="94"/>
      <c r="J93" s="72" t="s">
        <v>96</v>
      </c>
      <c r="K93" s="73">
        <v>5.5</v>
      </c>
      <c r="L93" s="9" t="s">
        <v>131</v>
      </c>
      <c r="M93" s="40">
        <v>7</v>
      </c>
      <c r="N93" s="20"/>
    </row>
    <row r="94" spans="1:17">
      <c r="A94" s="9" t="s">
        <v>564</v>
      </c>
      <c r="B94" s="40">
        <v>6.5</v>
      </c>
      <c r="C94" s="9" t="s">
        <v>242</v>
      </c>
      <c r="D94" s="40">
        <v>5</v>
      </c>
      <c r="F94" s="94"/>
      <c r="J94" s="9" t="s">
        <v>119</v>
      </c>
      <c r="K94" s="40">
        <v>8</v>
      </c>
      <c r="L94" s="9" t="s">
        <v>494</v>
      </c>
      <c r="M94" s="40">
        <v>10</v>
      </c>
      <c r="N94" s="20"/>
    </row>
    <row r="95" spans="1:17">
      <c r="A95" s="72" t="s">
        <v>191</v>
      </c>
      <c r="B95" s="73">
        <v>5.5</v>
      </c>
      <c r="C95" s="9" t="s">
        <v>128</v>
      </c>
      <c r="D95" s="40">
        <v>7</v>
      </c>
      <c r="F95" s="94"/>
      <c r="J95" s="9" t="s">
        <v>346</v>
      </c>
      <c r="K95" s="40">
        <v>6.5</v>
      </c>
      <c r="L95" s="9" t="s">
        <v>425</v>
      </c>
      <c r="M95" s="40">
        <v>5.5</v>
      </c>
      <c r="N95" s="20"/>
    </row>
    <row r="96" spans="1:17">
      <c r="A96" s="9" t="s">
        <v>199</v>
      </c>
      <c r="B96" s="32">
        <v>5</v>
      </c>
      <c r="C96" s="9" t="s">
        <v>435</v>
      </c>
      <c r="D96" s="32">
        <v>1.5</v>
      </c>
      <c r="F96" s="94"/>
      <c r="J96" s="9" t="s">
        <v>81</v>
      </c>
      <c r="K96" s="32">
        <v>6</v>
      </c>
      <c r="L96" s="72" t="s">
        <v>208</v>
      </c>
      <c r="M96" s="73">
        <v>6</v>
      </c>
      <c r="N96" s="20"/>
    </row>
    <row r="97" spans="1:17">
      <c r="A97" s="9" t="s">
        <v>177</v>
      </c>
      <c r="B97" s="40">
        <v>3.5</v>
      </c>
      <c r="C97" s="72" t="s">
        <v>93</v>
      </c>
      <c r="D97" s="73">
        <v>5</v>
      </c>
      <c r="F97" s="94"/>
      <c r="J97" s="9" t="s">
        <v>90</v>
      </c>
      <c r="K97" s="40">
        <v>8.5</v>
      </c>
      <c r="L97" s="9" t="s">
        <v>306</v>
      </c>
      <c r="M97" s="40">
        <v>6</v>
      </c>
      <c r="N97" s="20"/>
    </row>
    <row r="98" spans="1:17">
      <c r="A98" s="9" t="s">
        <v>461</v>
      </c>
      <c r="B98" s="40">
        <v>5</v>
      </c>
      <c r="C98" s="9" t="s">
        <v>301</v>
      </c>
      <c r="D98" s="40">
        <v>6.5</v>
      </c>
      <c r="F98" s="94"/>
      <c r="J98" s="9" t="s">
        <v>254</v>
      </c>
      <c r="K98" s="40">
        <v>9</v>
      </c>
      <c r="L98" s="9" t="s">
        <v>297</v>
      </c>
      <c r="M98" s="40">
        <v>7</v>
      </c>
      <c r="N98" s="20"/>
    </row>
    <row r="99" spans="1:17">
      <c r="A99" s="9" t="s">
        <v>77</v>
      </c>
      <c r="B99" s="40">
        <v>5.5</v>
      </c>
      <c r="C99" s="9" t="s">
        <v>395</v>
      </c>
      <c r="D99" s="40">
        <v>6.5</v>
      </c>
      <c r="F99" s="94"/>
      <c r="J99" s="9" t="s">
        <v>303</v>
      </c>
      <c r="K99" s="40">
        <v>4.5</v>
      </c>
      <c r="L99" s="9" t="s">
        <v>277</v>
      </c>
      <c r="M99" s="40">
        <v>6</v>
      </c>
      <c r="N99" s="20"/>
    </row>
    <row r="100" spans="1:17">
      <c r="A100" s="9" t="s">
        <v>313</v>
      </c>
      <c r="B100" s="40">
        <v>6</v>
      </c>
      <c r="C100" s="9" t="s">
        <v>286</v>
      </c>
      <c r="D100" s="40">
        <v>5.5</v>
      </c>
      <c r="F100" s="94"/>
      <c r="J100" s="9" t="s">
        <v>85</v>
      </c>
      <c r="K100" s="40">
        <v>6</v>
      </c>
      <c r="L100" s="9" t="s">
        <v>288</v>
      </c>
      <c r="M100" s="40">
        <v>6.5</v>
      </c>
      <c r="N100" s="20"/>
    </row>
    <row r="101" spans="1:17">
      <c r="A101" s="9" t="s">
        <v>68</v>
      </c>
      <c r="B101" s="40">
        <v>11</v>
      </c>
      <c r="C101" s="9" t="s">
        <v>112</v>
      </c>
      <c r="D101" s="40">
        <v>9</v>
      </c>
      <c r="F101" s="94"/>
      <c r="J101" s="9" t="s">
        <v>169</v>
      </c>
      <c r="K101" s="40">
        <v>5</v>
      </c>
      <c r="L101" s="72" t="s">
        <v>156</v>
      </c>
      <c r="M101" s="73">
        <v>13.5</v>
      </c>
      <c r="N101" s="20"/>
    </row>
    <row r="102" spans="1:17" ht="15" thickBot="1">
      <c r="A102" s="10" t="s">
        <v>78</v>
      </c>
      <c r="B102" s="41">
        <v>13.5</v>
      </c>
      <c r="C102" s="10" t="s">
        <v>69</v>
      </c>
      <c r="D102" s="41">
        <v>14</v>
      </c>
      <c r="F102" s="94"/>
      <c r="J102" s="10" t="s">
        <v>158</v>
      </c>
      <c r="K102" s="41">
        <v>7.5</v>
      </c>
      <c r="L102" s="10" t="s">
        <v>95</v>
      </c>
      <c r="M102" s="41">
        <v>6</v>
      </c>
      <c r="N102" s="20"/>
    </row>
    <row r="103" spans="1:17" ht="15" thickBot="1">
      <c r="A103" s="95" t="s">
        <v>44</v>
      </c>
      <c r="B103" s="38">
        <v>1</v>
      </c>
      <c r="C103" s="44"/>
      <c r="D103" s="38"/>
      <c r="E103" s="42"/>
      <c r="J103" s="95" t="s">
        <v>44</v>
      </c>
      <c r="K103" s="38">
        <v>1</v>
      </c>
      <c r="L103" s="44"/>
      <c r="M103" s="38"/>
      <c r="N103" s="20"/>
    </row>
    <row r="104" spans="1:17" ht="15" thickBot="1">
      <c r="B104" s="91">
        <f>SUM(B92:B103)</f>
        <v>76.5</v>
      </c>
      <c r="D104" s="91">
        <f>SUM(D92:D103)</f>
        <v>66.5</v>
      </c>
      <c r="E104" s="42"/>
      <c r="K104" s="91">
        <f>SUM(K92:K103)</f>
        <v>71.5</v>
      </c>
      <c r="M104" s="91">
        <f>SUM(M92:M103)</f>
        <v>77.5</v>
      </c>
      <c r="N104" s="20"/>
    </row>
    <row r="105" spans="1:17" ht="15" thickBot="1">
      <c r="A105" s="34" t="s">
        <v>14</v>
      </c>
      <c r="C105" s="34" t="s">
        <v>14</v>
      </c>
      <c r="J105" s="34" t="s">
        <v>14</v>
      </c>
      <c r="L105" s="34" t="s">
        <v>14</v>
      </c>
      <c r="N105" s="20"/>
    </row>
    <row r="106" spans="1:17">
      <c r="A106" s="144" t="s">
        <v>317</v>
      </c>
      <c r="B106" s="106">
        <v>4</v>
      </c>
      <c r="C106" s="144" t="s">
        <v>79</v>
      </c>
      <c r="D106" s="106">
        <v>6.5</v>
      </c>
      <c r="F106" s="94"/>
      <c r="J106" s="144" t="s">
        <v>226</v>
      </c>
      <c r="K106" s="106">
        <v>4</v>
      </c>
      <c r="L106" s="144" t="s">
        <v>324</v>
      </c>
      <c r="M106" s="106">
        <v>4</v>
      </c>
      <c r="N106" s="20"/>
    </row>
    <row r="107" spans="1:17">
      <c r="A107" s="74" t="s">
        <v>240</v>
      </c>
      <c r="B107" s="75">
        <v>10.5</v>
      </c>
      <c r="C107" s="145" t="s">
        <v>334</v>
      </c>
      <c r="D107" s="101" t="s">
        <v>469</v>
      </c>
      <c r="F107" s="94"/>
      <c r="J107" s="74" t="s">
        <v>204</v>
      </c>
      <c r="K107" s="75">
        <v>5.5</v>
      </c>
      <c r="L107" s="145" t="s">
        <v>407</v>
      </c>
      <c r="M107" s="101">
        <v>6</v>
      </c>
      <c r="N107" s="20"/>
    </row>
    <row r="108" spans="1:17">
      <c r="A108" s="74" t="s">
        <v>369</v>
      </c>
      <c r="B108" s="75">
        <v>5.5</v>
      </c>
      <c r="C108" s="145" t="s">
        <v>378</v>
      </c>
      <c r="D108" s="100" t="s">
        <v>469</v>
      </c>
      <c r="F108" s="94"/>
      <c r="J108" s="145" t="s">
        <v>231</v>
      </c>
      <c r="K108" s="100" t="s">
        <v>469</v>
      </c>
      <c r="L108" s="145" t="s">
        <v>382</v>
      </c>
      <c r="M108" s="100">
        <v>6</v>
      </c>
      <c r="N108" s="20"/>
    </row>
    <row r="109" spans="1:17">
      <c r="A109" s="145" t="s">
        <v>215</v>
      </c>
      <c r="B109" s="100">
        <v>6.5</v>
      </c>
      <c r="C109" s="145" t="s">
        <v>353</v>
      </c>
      <c r="D109" s="100" t="s">
        <v>469</v>
      </c>
      <c r="F109" s="94"/>
      <c r="J109" s="145" t="s">
        <v>222</v>
      </c>
      <c r="K109" s="100" t="s">
        <v>469</v>
      </c>
      <c r="L109" s="145" t="s">
        <v>115</v>
      </c>
      <c r="M109" s="100">
        <v>5</v>
      </c>
      <c r="N109" s="20"/>
    </row>
    <row r="110" spans="1:17">
      <c r="A110" s="145" t="s">
        <v>384</v>
      </c>
      <c r="B110" s="101">
        <v>5.5</v>
      </c>
      <c r="C110" s="145" t="s">
        <v>380</v>
      </c>
      <c r="D110" s="101" t="s">
        <v>469</v>
      </c>
      <c r="F110" s="94"/>
      <c r="J110" s="145" t="s">
        <v>92</v>
      </c>
      <c r="K110" s="101">
        <v>7</v>
      </c>
      <c r="L110" s="74" t="s">
        <v>248</v>
      </c>
      <c r="M110" s="75">
        <v>6</v>
      </c>
      <c r="N110" s="20"/>
      <c r="Q110" s="6"/>
    </row>
    <row r="111" spans="1:17">
      <c r="A111" s="145" t="s">
        <v>193</v>
      </c>
      <c r="B111" s="100">
        <v>6.5</v>
      </c>
      <c r="C111" s="145" t="s">
        <v>299</v>
      </c>
      <c r="D111" s="100" t="s">
        <v>469</v>
      </c>
      <c r="F111" s="94"/>
      <c r="J111" s="145" t="s">
        <v>309</v>
      </c>
      <c r="K111" s="100">
        <v>5</v>
      </c>
      <c r="L111" s="145" t="s">
        <v>356</v>
      </c>
      <c r="M111" s="100">
        <v>7.5</v>
      </c>
      <c r="N111" s="20"/>
      <c r="Q111" s="6"/>
    </row>
    <row r="112" spans="1:17">
      <c r="A112" s="145" t="s">
        <v>400</v>
      </c>
      <c r="B112" s="100">
        <v>5.5</v>
      </c>
      <c r="C112" s="74" t="s">
        <v>320</v>
      </c>
      <c r="D112" s="75">
        <v>5</v>
      </c>
      <c r="F112" s="94"/>
      <c r="J112" s="145" t="s">
        <v>397</v>
      </c>
      <c r="K112" s="100">
        <v>5.5</v>
      </c>
      <c r="L112" s="145" t="s">
        <v>344</v>
      </c>
      <c r="M112" s="100">
        <v>5.5</v>
      </c>
      <c r="N112" s="20"/>
      <c r="Q112" s="6"/>
    </row>
    <row r="113" spans="1:17">
      <c r="A113" s="145" t="s">
        <v>88</v>
      </c>
      <c r="B113" s="100" t="s">
        <v>469</v>
      </c>
      <c r="C113" s="145" t="s">
        <v>410</v>
      </c>
      <c r="D113" s="100">
        <v>6</v>
      </c>
      <c r="F113" s="94"/>
      <c r="J113" s="145" t="s">
        <v>409</v>
      </c>
      <c r="K113" s="100" t="s">
        <v>469</v>
      </c>
      <c r="L113" s="74" t="s">
        <v>304</v>
      </c>
      <c r="M113" s="75">
        <v>14</v>
      </c>
      <c r="N113" s="20"/>
      <c r="Q113" s="6"/>
    </row>
    <row r="114" spans="1:17">
      <c r="A114" s="145" t="s">
        <v>374</v>
      </c>
      <c r="B114" s="100">
        <v>5.5</v>
      </c>
      <c r="C114" s="145" t="s">
        <v>350</v>
      </c>
      <c r="D114" s="101" t="s">
        <v>469</v>
      </c>
      <c r="F114" s="94"/>
      <c r="J114" s="145" t="s">
        <v>491</v>
      </c>
      <c r="K114" s="100" t="s">
        <v>469</v>
      </c>
      <c r="L114" s="145" t="s">
        <v>331</v>
      </c>
      <c r="M114" s="101" t="s">
        <v>469</v>
      </c>
      <c r="N114" s="20"/>
      <c r="Q114" s="6"/>
    </row>
    <row r="115" spans="1:17" ht="15" thickBot="1">
      <c r="A115" s="109" t="s">
        <v>296</v>
      </c>
      <c r="B115" s="110">
        <v>6</v>
      </c>
      <c r="C115" s="109" t="s">
        <v>427</v>
      </c>
      <c r="D115" s="110" t="s">
        <v>469</v>
      </c>
      <c r="F115" s="94"/>
      <c r="J115" s="109" t="s">
        <v>263</v>
      </c>
      <c r="K115" s="110" t="s">
        <v>469</v>
      </c>
      <c r="L115" s="109" t="s">
        <v>337</v>
      </c>
      <c r="M115" s="110" t="s">
        <v>469</v>
      </c>
      <c r="N115" s="20"/>
      <c r="Q115" s="6"/>
    </row>
    <row r="116" spans="1:17">
      <c r="E116" s="93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workbookViewId="0">
      <selection activeCell="F6" sqref="F6:G7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134</v>
      </c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60" t="str">
        <f>+TABELLONE!J22</f>
        <v>BRIGATA GURREN</v>
      </c>
      <c r="B5" s="38">
        <f>IF(B18&lt;66,0,IF(B18&lt;70,1,IF(B18&lt;74,2,IF(B18&lt;78,3,IF(B18&lt;82,4,IF(B18&lt;86,5,IF(B18&lt;90,6,IF(B18&lt;94,7,IF(B18&lt;98,8,IF(B18&lt;101,9,10))))))))))</f>
        <v>2</v>
      </c>
      <c r="C5" s="60" t="str">
        <f>+TABELLONE!K22</f>
        <v>SKIACCIAK MOSCA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+TABELLONE!J23</f>
        <v>MC TOWN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+TABELLONE!K23</f>
        <v>SOLOPISA 1909</v>
      </c>
      <c r="M5" s="38">
        <f>IF(M18&lt;66,0,IF(M18&lt;70,1,IF(M18&lt;74,2,IF(M18&lt;78,3,IF(M18&lt;82,4,IF(M18&lt;86,5,IF(M18&lt;90,6,IF(M18&lt;94,7,IF(M18&lt;98,8,IF(M18&lt;101,9,10))))))))))</f>
        <v>4</v>
      </c>
    </row>
    <row r="6" spans="1:13">
      <c r="A6" s="8" t="s">
        <v>66</v>
      </c>
      <c r="B6" s="39">
        <v>2.5</v>
      </c>
      <c r="C6" s="8" t="s">
        <v>188</v>
      </c>
      <c r="D6" s="39">
        <v>3</v>
      </c>
      <c r="E6" s="21"/>
      <c r="F6" s="72"/>
      <c r="G6" s="73"/>
      <c r="J6" s="8" t="s">
        <v>120</v>
      </c>
      <c r="K6" s="39">
        <v>3</v>
      </c>
      <c r="L6" s="8" t="s">
        <v>117</v>
      </c>
      <c r="M6" s="39">
        <v>7</v>
      </c>
    </row>
    <row r="7" spans="1:13">
      <c r="A7" s="9" t="s">
        <v>114</v>
      </c>
      <c r="B7" s="40">
        <v>6.5</v>
      </c>
      <c r="C7" s="9" t="s">
        <v>357</v>
      </c>
      <c r="D7" s="40">
        <v>5</v>
      </c>
      <c r="E7" s="21"/>
      <c r="F7" s="74"/>
      <c r="G7" s="75"/>
      <c r="J7" s="9" t="s">
        <v>493</v>
      </c>
      <c r="K7" s="40">
        <v>7</v>
      </c>
      <c r="L7" s="72" t="s">
        <v>106</v>
      </c>
      <c r="M7" s="73">
        <v>5.5</v>
      </c>
    </row>
    <row r="8" spans="1:13">
      <c r="A8" s="9" t="s">
        <v>150</v>
      </c>
      <c r="B8" s="40">
        <v>4.5</v>
      </c>
      <c r="C8" s="9" t="s">
        <v>363</v>
      </c>
      <c r="D8" s="40">
        <v>6.5</v>
      </c>
      <c r="E8" s="21"/>
      <c r="J8" s="9" t="s">
        <v>333</v>
      </c>
      <c r="K8" s="40">
        <v>6.5</v>
      </c>
      <c r="L8" s="9" t="s">
        <v>426</v>
      </c>
      <c r="M8" s="40">
        <v>6</v>
      </c>
    </row>
    <row r="9" spans="1:13">
      <c r="A9" s="9" t="s">
        <v>488</v>
      </c>
      <c r="B9" s="40">
        <v>6</v>
      </c>
      <c r="C9" s="9" t="s">
        <v>326</v>
      </c>
      <c r="D9" s="40">
        <v>6.5</v>
      </c>
      <c r="E9" s="21"/>
      <c r="F9" s="99" t="s">
        <v>155</v>
      </c>
      <c r="J9" s="9" t="s">
        <v>365</v>
      </c>
      <c r="K9" s="40">
        <v>6</v>
      </c>
      <c r="L9" s="9" t="s">
        <v>133</v>
      </c>
      <c r="M9" s="40">
        <v>6.5</v>
      </c>
    </row>
    <row r="10" spans="1:13">
      <c r="A10" s="9" t="s">
        <v>441</v>
      </c>
      <c r="B10" s="32">
        <v>10</v>
      </c>
      <c r="C10" s="9" t="s">
        <v>101</v>
      </c>
      <c r="D10" s="32">
        <v>6</v>
      </c>
      <c r="F10" s="81" t="s">
        <v>589</v>
      </c>
      <c r="G10" t="s">
        <v>607</v>
      </c>
      <c r="J10" s="9" t="s">
        <v>209</v>
      </c>
      <c r="K10" s="32">
        <v>6</v>
      </c>
      <c r="L10" s="9" t="s">
        <v>284</v>
      </c>
      <c r="M10" s="32">
        <v>7.5</v>
      </c>
    </row>
    <row r="11" spans="1:13">
      <c r="A11" s="72" t="s">
        <v>205</v>
      </c>
      <c r="B11" s="73">
        <v>5.5</v>
      </c>
      <c r="C11" s="72" t="s">
        <v>278</v>
      </c>
      <c r="D11" s="73">
        <v>6</v>
      </c>
      <c r="F11" s="81" t="s">
        <v>590</v>
      </c>
      <c r="G11" t="s">
        <v>608</v>
      </c>
      <c r="J11" s="72" t="s">
        <v>83</v>
      </c>
      <c r="K11" s="73">
        <v>6</v>
      </c>
      <c r="L11" s="9" t="s">
        <v>300</v>
      </c>
      <c r="M11" s="40">
        <v>7.5</v>
      </c>
    </row>
    <row r="12" spans="1:13">
      <c r="A12" s="9" t="s">
        <v>342</v>
      </c>
      <c r="B12" s="40">
        <v>6.5</v>
      </c>
      <c r="C12" s="9" t="s">
        <v>375</v>
      </c>
      <c r="D12" s="40">
        <v>6.5</v>
      </c>
      <c r="F12" s="81" t="s">
        <v>591</v>
      </c>
      <c r="J12" s="9" t="s">
        <v>367</v>
      </c>
      <c r="K12" s="40">
        <v>10</v>
      </c>
      <c r="L12" s="9" t="s">
        <v>456</v>
      </c>
      <c r="M12" s="40">
        <v>6</v>
      </c>
    </row>
    <row r="13" spans="1:13">
      <c r="A13" s="72" t="s">
        <v>181</v>
      </c>
      <c r="B13" s="73">
        <v>7.5</v>
      </c>
      <c r="C13" s="9" t="s">
        <v>214</v>
      </c>
      <c r="D13" s="40">
        <v>9.5</v>
      </c>
      <c r="F13" s="81" t="s">
        <v>592</v>
      </c>
      <c r="J13" s="9" t="s">
        <v>47</v>
      </c>
      <c r="K13" s="40">
        <v>6</v>
      </c>
      <c r="L13" s="9" t="s">
        <v>65</v>
      </c>
      <c r="M13" s="40">
        <v>8</v>
      </c>
    </row>
    <row r="14" spans="1:13">
      <c r="A14" s="9" t="s">
        <v>174</v>
      </c>
      <c r="B14" s="40">
        <v>5.5</v>
      </c>
      <c r="C14" s="9" t="s">
        <v>272</v>
      </c>
      <c r="D14" s="40">
        <v>14</v>
      </c>
      <c r="F14" s="81" t="s">
        <v>593</v>
      </c>
      <c r="J14" s="9" t="s">
        <v>70</v>
      </c>
      <c r="K14" s="40">
        <v>9</v>
      </c>
      <c r="L14" s="9" t="s">
        <v>184</v>
      </c>
      <c r="M14" s="40">
        <v>4.5</v>
      </c>
    </row>
    <row r="15" spans="1:13">
      <c r="A15" s="9" t="s">
        <v>271</v>
      </c>
      <c r="B15" s="40">
        <v>9.5</v>
      </c>
      <c r="C15" s="9" t="s">
        <v>182</v>
      </c>
      <c r="D15" s="40">
        <v>5.5</v>
      </c>
      <c r="F15" s="81" t="s">
        <v>594</v>
      </c>
      <c r="J15" s="9" t="s">
        <v>276</v>
      </c>
      <c r="K15" s="40">
        <v>11</v>
      </c>
      <c r="L15" s="9" t="s">
        <v>285</v>
      </c>
      <c r="M15" s="40">
        <v>9.5</v>
      </c>
    </row>
    <row r="16" spans="1:13" ht="15" thickBot="1">
      <c r="A16" s="10" t="s">
        <v>279</v>
      </c>
      <c r="B16" s="41">
        <v>5</v>
      </c>
      <c r="C16" s="10" t="s">
        <v>347</v>
      </c>
      <c r="D16" s="41">
        <v>5.5</v>
      </c>
      <c r="F16" s="81" t="s">
        <v>595</v>
      </c>
      <c r="J16" s="10" t="s">
        <v>298</v>
      </c>
      <c r="K16" s="41">
        <v>4</v>
      </c>
      <c r="L16" s="72" t="s">
        <v>366</v>
      </c>
      <c r="M16" s="73">
        <v>13</v>
      </c>
    </row>
    <row r="17" spans="1:13" ht="15" thickBot="1">
      <c r="A17" s="95" t="s">
        <v>44</v>
      </c>
      <c r="B17" s="38">
        <v>1</v>
      </c>
      <c r="C17" s="44"/>
      <c r="D17" s="38"/>
      <c r="F17" s="81" t="s">
        <v>596</v>
      </c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70</v>
      </c>
      <c r="D18" s="91">
        <f>SUM(D6:D17)</f>
        <v>74</v>
      </c>
      <c r="F18" s="81" t="s">
        <v>597</v>
      </c>
      <c r="K18" s="91">
        <f>SUM(K6:K17)</f>
        <v>75.5</v>
      </c>
      <c r="M18" s="91">
        <f>SUM(M6:M17)</f>
        <v>81</v>
      </c>
    </row>
    <row r="19" spans="1:13" ht="15" thickBot="1">
      <c r="A19" s="34" t="s">
        <v>14</v>
      </c>
      <c r="C19" s="34" t="s">
        <v>14</v>
      </c>
      <c r="F19" s="81" t="s">
        <v>532</v>
      </c>
      <c r="J19" s="34" t="s">
        <v>14</v>
      </c>
      <c r="L19" s="34" t="s">
        <v>14</v>
      </c>
    </row>
    <row r="20" spans="1:13">
      <c r="A20" s="144" t="s">
        <v>66</v>
      </c>
      <c r="B20" s="106">
        <v>2.5</v>
      </c>
      <c r="C20" s="144" t="s">
        <v>188</v>
      </c>
      <c r="D20" s="106">
        <v>3</v>
      </c>
      <c r="F20" s="81" t="s">
        <v>533</v>
      </c>
      <c r="J20" s="144" t="s">
        <v>120</v>
      </c>
      <c r="K20" s="106">
        <v>3</v>
      </c>
      <c r="L20" s="144" t="s">
        <v>117</v>
      </c>
      <c r="M20" s="106">
        <v>7</v>
      </c>
    </row>
    <row r="21" spans="1:13">
      <c r="A21" s="145" t="s">
        <v>237</v>
      </c>
      <c r="B21" s="101">
        <v>6</v>
      </c>
      <c r="C21" s="145" t="s">
        <v>195</v>
      </c>
      <c r="D21" s="101">
        <v>8</v>
      </c>
      <c r="F21" s="81" t="s">
        <v>598</v>
      </c>
      <c r="J21" s="145" t="s">
        <v>149</v>
      </c>
      <c r="K21" s="101" t="s">
        <v>469</v>
      </c>
      <c r="L21" s="74" t="s">
        <v>394</v>
      </c>
      <c r="M21" s="75">
        <v>5.5</v>
      </c>
    </row>
    <row r="22" spans="1:13">
      <c r="A22" s="145" t="s">
        <v>192</v>
      </c>
      <c r="B22" s="100" t="s">
        <v>469</v>
      </c>
      <c r="C22" s="145" t="s">
        <v>213</v>
      </c>
      <c r="D22" s="100" t="s">
        <v>469</v>
      </c>
      <c r="F22" s="81" t="s">
        <v>599</v>
      </c>
      <c r="J22" s="145" t="s">
        <v>377</v>
      </c>
      <c r="K22" s="100" t="s">
        <v>469</v>
      </c>
      <c r="L22" s="145" t="s">
        <v>321</v>
      </c>
      <c r="M22" s="100" t="s">
        <v>469</v>
      </c>
    </row>
    <row r="23" spans="1:13">
      <c r="A23" s="145" t="s">
        <v>232</v>
      </c>
      <c r="B23" s="100" t="s">
        <v>469</v>
      </c>
      <c r="C23" s="145" t="s">
        <v>229</v>
      </c>
      <c r="D23" s="100">
        <v>4.5</v>
      </c>
      <c r="F23" s="81" t="s">
        <v>600</v>
      </c>
      <c r="J23" s="145" t="s">
        <v>349</v>
      </c>
      <c r="K23" s="100" t="s">
        <v>469</v>
      </c>
      <c r="L23" s="145" t="s">
        <v>412</v>
      </c>
      <c r="M23" s="100" t="s">
        <v>469</v>
      </c>
    </row>
    <row r="24" spans="1:13">
      <c r="A24" s="74" t="s">
        <v>202</v>
      </c>
      <c r="B24" s="75">
        <v>5.5</v>
      </c>
      <c r="C24" s="74" t="s">
        <v>399</v>
      </c>
      <c r="D24" s="75">
        <v>6</v>
      </c>
      <c r="F24" s="81" t="s">
        <v>568</v>
      </c>
      <c r="J24" s="74" t="s">
        <v>335</v>
      </c>
      <c r="K24" s="75">
        <v>6</v>
      </c>
      <c r="L24" s="145" t="s">
        <v>351</v>
      </c>
      <c r="M24" s="101">
        <v>6</v>
      </c>
    </row>
    <row r="25" spans="1:13">
      <c r="A25" s="74" t="s">
        <v>371</v>
      </c>
      <c r="B25" s="75">
        <v>7.5</v>
      </c>
      <c r="C25" s="145" t="s">
        <v>261</v>
      </c>
      <c r="D25" s="100">
        <v>5.5</v>
      </c>
      <c r="F25" s="81" t="s">
        <v>601</v>
      </c>
      <c r="J25" s="145" t="s">
        <v>498</v>
      </c>
      <c r="K25" s="100">
        <v>5</v>
      </c>
      <c r="L25" s="145" t="s">
        <v>322</v>
      </c>
      <c r="M25" s="100" t="s">
        <v>469</v>
      </c>
    </row>
    <row r="26" spans="1:13">
      <c r="A26" s="145" t="s">
        <v>401</v>
      </c>
      <c r="B26" s="100">
        <v>6</v>
      </c>
      <c r="C26" s="145" t="s">
        <v>104</v>
      </c>
      <c r="D26" s="100">
        <v>9.5</v>
      </c>
      <c r="F26" s="81" t="s">
        <v>561</v>
      </c>
      <c r="J26" s="145" t="s">
        <v>73</v>
      </c>
      <c r="K26" s="100" t="s">
        <v>469</v>
      </c>
      <c r="L26" s="145" t="s">
        <v>245</v>
      </c>
      <c r="M26" s="100" t="s">
        <v>469</v>
      </c>
    </row>
    <row r="27" spans="1:13">
      <c r="A27" s="145" t="s">
        <v>109</v>
      </c>
      <c r="B27" s="100" t="s">
        <v>469</v>
      </c>
      <c r="C27" s="145" t="s">
        <v>143</v>
      </c>
      <c r="D27" s="100">
        <v>5.5</v>
      </c>
      <c r="F27" s="81" t="s">
        <v>602</v>
      </c>
      <c r="J27" s="145" t="s">
        <v>262</v>
      </c>
      <c r="K27" s="100" t="s">
        <v>469</v>
      </c>
      <c r="L27" s="74" t="s">
        <v>171</v>
      </c>
      <c r="M27" s="75">
        <v>13</v>
      </c>
    </row>
    <row r="28" spans="1:13">
      <c r="A28" s="145" t="s">
        <v>341</v>
      </c>
      <c r="B28" s="100" t="s">
        <v>469</v>
      </c>
      <c r="C28" s="145" t="s">
        <v>290</v>
      </c>
      <c r="D28" s="101">
        <v>9.5</v>
      </c>
      <c r="F28" s="81" t="s">
        <v>603</v>
      </c>
      <c r="J28" s="145" t="s">
        <v>396</v>
      </c>
      <c r="K28" s="100" t="s">
        <v>469</v>
      </c>
      <c r="L28" s="145" t="s">
        <v>411</v>
      </c>
      <c r="M28" s="101">
        <v>6</v>
      </c>
    </row>
    <row r="29" spans="1:13" ht="15" thickBot="1">
      <c r="A29" s="109" t="s">
        <v>179</v>
      </c>
      <c r="B29" s="110">
        <v>6.5</v>
      </c>
      <c r="C29" s="109" t="s">
        <v>339</v>
      </c>
      <c r="D29" s="110">
        <v>5</v>
      </c>
      <c r="F29" s="81" t="s">
        <v>604</v>
      </c>
      <c r="J29" s="109" t="s">
        <v>144</v>
      </c>
      <c r="K29" s="110" t="s">
        <v>469</v>
      </c>
      <c r="L29" s="109" t="s">
        <v>266</v>
      </c>
      <c r="M29" s="110">
        <v>7.5</v>
      </c>
    </row>
    <row r="30" spans="1:13">
      <c r="F30" s="81" t="s">
        <v>605</v>
      </c>
    </row>
    <row r="31" spans="1:13">
      <c r="F31" s="81" t="s">
        <v>606</v>
      </c>
    </row>
    <row r="32" spans="1:13" ht="15" thickBot="1"/>
    <row r="33" spans="1:13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60" t="str">
        <f>+TABELLONE!J48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+TABELLONE!K48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F35" s="21"/>
      <c r="J35" s="60" t="str">
        <f>+TABELLONE!J49</f>
        <v>CS RIPOSA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+TABELLONE!K49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82</v>
      </c>
      <c r="B36" s="39">
        <v>4.5</v>
      </c>
      <c r="C36" s="8" t="s">
        <v>135</v>
      </c>
      <c r="D36" s="39">
        <v>6</v>
      </c>
      <c r="G36" s="82"/>
      <c r="J36" s="8"/>
      <c r="K36" s="39"/>
      <c r="L36" s="8" t="s">
        <v>227</v>
      </c>
      <c r="M36" s="39">
        <v>0</v>
      </c>
    </row>
    <row r="37" spans="1:13" ht="15">
      <c r="A37" s="9" t="s">
        <v>81</v>
      </c>
      <c r="B37" s="40">
        <v>6</v>
      </c>
      <c r="C37" s="9" t="s">
        <v>148</v>
      </c>
      <c r="D37" s="40">
        <v>4.5</v>
      </c>
      <c r="G37" s="83"/>
      <c r="J37" s="9"/>
      <c r="K37" s="40"/>
      <c r="L37" s="9" t="s">
        <v>391</v>
      </c>
      <c r="M37" s="40">
        <v>5</v>
      </c>
    </row>
    <row r="38" spans="1:13" ht="15">
      <c r="A38" s="9" t="s">
        <v>200</v>
      </c>
      <c r="B38" s="40">
        <v>10</v>
      </c>
      <c r="C38" s="9" t="s">
        <v>233</v>
      </c>
      <c r="D38" s="40">
        <v>5.5</v>
      </c>
      <c r="F38" s="21"/>
      <c r="G38" s="83"/>
      <c r="J38" s="9"/>
      <c r="K38" s="40"/>
      <c r="L38" s="72" t="s">
        <v>129</v>
      </c>
      <c r="M38" s="73">
        <v>6</v>
      </c>
    </row>
    <row r="39" spans="1:13" ht="15">
      <c r="A39" s="9" t="s">
        <v>221</v>
      </c>
      <c r="B39" s="40">
        <v>2</v>
      </c>
      <c r="C39" s="9" t="s">
        <v>224</v>
      </c>
      <c r="D39" s="40">
        <v>5.5</v>
      </c>
      <c r="F39" s="21"/>
      <c r="G39" s="83"/>
      <c r="J39" s="9"/>
      <c r="K39" s="40"/>
      <c r="L39" s="9" t="s">
        <v>122</v>
      </c>
      <c r="M39" s="40">
        <v>7</v>
      </c>
    </row>
    <row r="40" spans="1:13" ht="15">
      <c r="A40" s="72" t="s">
        <v>123</v>
      </c>
      <c r="B40" s="73">
        <v>6</v>
      </c>
      <c r="C40" s="9" t="s">
        <v>370</v>
      </c>
      <c r="D40" s="32">
        <v>8</v>
      </c>
      <c r="G40" s="83"/>
      <c r="J40" s="9"/>
      <c r="K40" s="32"/>
      <c r="L40" s="72" t="s">
        <v>72</v>
      </c>
      <c r="M40" s="73">
        <v>4.5</v>
      </c>
    </row>
    <row r="41" spans="1:13" ht="15">
      <c r="A41" s="9" t="s">
        <v>87</v>
      </c>
      <c r="B41" s="40">
        <v>6.5</v>
      </c>
      <c r="C41" s="9" t="s">
        <v>282</v>
      </c>
      <c r="D41" s="40">
        <v>17</v>
      </c>
      <c r="G41" s="83"/>
      <c r="J41" s="9"/>
      <c r="K41" s="40"/>
      <c r="L41" s="9" t="s">
        <v>294</v>
      </c>
      <c r="M41" s="40">
        <v>5.5</v>
      </c>
    </row>
    <row r="42" spans="1:13" ht="15">
      <c r="A42" s="9" t="s">
        <v>361</v>
      </c>
      <c r="B42" s="40">
        <v>7</v>
      </c>
      <c r="C42" s="72" t="s">
        <v>76</v>
      </c>
      <c r="D42" s="73">
        <v>12.5</v>
      </c>
      <c r="G42" s="83"/>
      <c r="J42" s="9"/>
      <c r="K42" s="40"/>
      <c r="L42" s="72" t="s">
        <v>314</v>
      </c>
      <c r="M42" s="73">
        <v>6.5</v>
      </c>
    </row>
    <row r="43" spans="1:13" ht="15">
      <c r="A43" s="9" t="s">
        <v>440</v>
      </c>
      <c r="B43" s="40">
        <v>5</v>
      </c>
      <c r="C43" s="9" t="s">
        <v>203</v>
      </c>
      <c r="D43" s="40">
        <v>6</v>
      </c>
      <c r="G43" s="83"/>
      <c r="J43" s="9"/>
      <c r="K43" s="40"/>
      <c r="L43" s="9" t="s">
        <v>246</v>
      </c>
      <c r="M43" s="40">
        <v>7</v>
      </c>
    </row>
    <row r="44" spans="1:13" ht="15">
      <c r="A44" s="9" t="s">
        <v>186</v>
      </c>
      <c r="B44" s="40">
        <v>5</v>
      </c>
      <c r="C44" s="9" t="s">
        <v>354</v>
      </c>
      <c r="D44" s="40">
        <v>4</v>
      </c>
      <c r="G44" s="83"/>
      <c r="J44" s="9"/>
      <c r="K44" s="40"/>
      <c r="L44" s="9" t="s">
        <v>64</v>
      </c>
      <c r="M44" s="40">
        <v>5.5</v>
      </c>
    </row>
    <row r="45" spans="1:13" ht="15">
      <c r="A45" s="9" t="s">
        <v>269</v>
      </c>
      <c r="B45" s="40">
        <v>10</v>
      </c>
      <c r="C45" s="9" t="s">
        <v>163</v>
      </c>
      <c r="D45" s="40">
        <v>9.5</v>
      </c>
      <c r="G45" s="83"/>
      <c r="J45" s="9"/>
      <c r="K45" s="40"/>
      <c r="L45" s="9" t="s">
        <v>80</v>
      </c>
      <c r="M45" s="40">
        <v>15</v>
      </c>
    </row>
    <row r="46" spans="1:13" ht="16" thickBot="1">
      <c r="A46" s="72" t="s">
        <v>176</v>
      </c>
      <c r="B46" s="73">
        <v>5</v>
      </c>
      <c r="C46" s="72" t="s">
        <v>385</v>
      </c>
      <c r="D46" s="73">
        <v>5</v>
      </c>
      <c r="G46" s="83"/>
      <c r="J46" s="10"/>
      <c r="K46" s="41"/>
      <c r="L46" s="72" t="s">
        <v>373</v>
      </c>
      <c r="M46" s="73">
        <v>0</v>
      </c>
    </row>
    <row r="47" spans="1:13" ht="15" thickBot="1">
      <c r="A47" s="95" t="s">
        <v>44</v>
      </c>
      <c r="B47" s="38">
        <v>1</v>
      </c>
      <c r="C47" s="44"/>
      <c r="D47" s="38"/>
      <c r="E47" s="42"/>
      <c r="G47" s="82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68</v>
      </c>
      <c r="D48" s="91">
        <f>SUM(D36:D47)</f>
        <v>83.5</v>
      </c>
      <c r="E48" s="42"/>
      <c r="G48" s="82"/>
      <c r="K48" s="91">
        <f>SUM(K36:K47)</f>
        <v>1</v>
      </c>
      <c r="M48" s="91">
        <f>SUM(M36:M47)</f>
        <v>62</v>
      </c>
    </row>
    <row r="49" spans="1:13" ht="15" thickBot="1">
      <c r="A49" s="34" t="s">
        <v>14</v>
      </c>
      <c r="C49" s="34" t="s">
        <v>14</v>
      </c>
      <c r="G49" s="82"/>
      <c r="J49" s="34" t="s">
        <v>14</v>
      </c>
      <c r="L49" s="34" t="s">
        <v>14</v>
      </c>
    </row>
    <row r="50" spans="1:13" ht="15">
      <c r="A50" s="144" t="s">
        <v>82</v>
      </c>
      <c r="B50" s="106">
        <v>4.5</v>
      </c>
      <c r="C50" s="144" t="s">
        <v>135</v>
      </c>
      <c r="D50" s="106">
        <v>6</v>
      </c>
      <c r="G50" s="83"/>
      <c r="J50" s="104"/>
      <c r="K50" s="106"/>
      <c r="L50" s="144" t="s">
        <v>227</v>
      </c>
      <c r="M50" s="106">
        <v>0</v>
      </c>
    </row>
    <row r="51" spans="1:13" ht="15">
      <c r="A51" s="145" t="s">
        <v>419</v>
      </c>
      <c r="B51" s="101" t="s">
        <v>469</v>
      </c>
      <c r="C51" s="145" t="s">
        <v>368</v>
      </c>
      <c r="D51" s="101">
        <v>5</v>
      </c>
      <c r="G51" s="83"/>
      <c r="J51" s="105"/>
      <c r="K51" s="101"/>
      <c r="L51" s="145" t="s">
        <v>223</v>
      </c>
      <c r="M51" s="101" t="s">
        <v>469</v>
      </c>
    </row>
    <row r="52" spans="1:13">
      <c r="A52" s="74" t="s">
        <v>234</v>
      </c>
      <c r="B52" s="75">
        <v>6</v>
      </c>
      <c r="C52" s="145" t="s">
        <v>323</v>
      </c>
      <c r="D52" s="100">
        <v>5.5</v>
      </c>
      <c r="G52" s="82"/>
      <c r="J52" s="105"/>
      <c r="K52" s="100"/>
      <c r="L52" s="74" t="s">
        <v>421</v>
      </c>
      <c r="M52" s="75">
        <v>6</v>
      </c>
    </row>
    <row r="53" spans="1:13" ht="15">
      <c r="A53" s="145" t="s">
        <v>328</v>
      </c>
      <c r="B53" s="100" t="s">
        <v>469</v>
      </c>
      <c r="C53" s="145"/>
      <c r="D53" s="100"/>
      <c r="G53" s="83"/>
      <c r="J53" s="105"/>
      <c r="K53" s="100"/>
      <c r="L53" s="145" t="s">
        <v>107</v>
      </c>
      <c r="M53" s="100" t="s">
        <v>469</v>
      </c>
    </row>
    <row r="54" spans="1:13" ht="15">
      <c r="A54" s="145" t="s">
        <v>293</v>
      </c>
      <c r="B54" s="101">
        <v>6</v>
      </c>
      <c r="C54" s="74" t="s">
        <v>247</v>
      </c>
      <c r="D54" s="75">
        <v>12.5</v>
      </c>
      <c r="G54" s="83"/>
      <c r="J54" s="107"/>
      <c r="K54" s="108"/>
      <c r="L54" s="74" t="s">
        <v>305</v>
      </c>
      <c r="M54" s="75">
        <v>4.5</v>
      </c>
    </row>
    <row r="55" spans="1:13" ht="15">
      <c r="A55" s="145" t="s">
        <v>265</v>
      </c>
      <c r="B55" s="100">
        <v>10</v>
      </c>
      <c r="C55" s="145" t="s">
        <v>332</v>
      </c>
      <c r="D55" s="100">
        <v>6</v>
      </c>
      <c r="G55" s="83"/>
      <c r="J55" s="105"/>
      <c r="K55" s="100"/>
      <c r="L55" s="74" t="s">
        <v>417</v>
      </c>
      <c r="M55" s="75">
        <v>6.5</v>
      </c>
    </row>
    <row r="56" spans="1:13" ht="15">
      <c r="A56" s="145" t="s">
        <v>190</v>
      </c>
      <c r="B56" s="100" t="s">
        <v>469</v>
      </c>
      <c r="C56" s="145" t="s">
        <v>352</v>
      </c>
      <c r="D56" s="100" t="s">
        <v>469</v>
      </c>
      <c r="G56" s="83"/>
      <c r="J56" s="105"/>
      <c r="K56" s="100"/>
      <c r="L56" s="145" t="s">
        <v>484</v>
      </c>
      <c r="M56" s="100">
        <v>6</v>
      </c>
    </row>
    <row r="57" spans="1:13">
      <c r="A57" s="74" t="s">
        <v>185</v>
      </c>
      <c r="B57" s="75">
        <v>5</v>
      </c>
      <c r="C57" s="74" t="s">
        <v>295</v>
      </c>
      <c r="D57" s="75">
        <v>5</v>
      </c>
      <c r="G57" s="82"/>
      <c r="J57" s="105"/>
      <c r="K57" s="100"/>
      <c r="L57" s="145" t="s">
        <v>111</v>
      </c>
      <c r="M57" s="100" t="s">
        <v>469</v>
      </c>
    </row>
    <row r="58" spans="1:13" ht="15">
      <c r="A58" s="145" t="s">
        <v>210</v>
      </c>
      <c r="B58" s="100" t="s">
        <v>469</v>
      </c>
      <c r="C58" s="145" t="s">
        <v>319</v>
      </c>
      <c r="D58" s="101">
        <v>9.5</v>
      </c>
      <c r="G58" s="83"/>
      <c r="J58" s="105"/>
      <c r="K58" s="100"/>
      <c r="L58" s="145" t="s">
        <v>216</v>
      </c>
      <c r="M58" s="101">
        <v>4.5</v>
      </c>
    </row>
    <row r="59" spans="1:13" ht="15" thickBot="1">
      <c r="A59" s="109" t="s">
        <v>256</v>
      </c>
      <c r="B59" s="110">
        <v>6</v>
      </c>
      <c r="C59" s="109" t="s">
        <v>423</v>
      </c>
      <c r="D59" s="110" t="s">
        <v>469</v>
      </c>
      <c r="J59" s="109"/>
      <c r="K59" s="110"/>
      <c r="L59" s="109" t="s">
        <v>405</v>
      </c>
      <c r="M59" s="110" t="s">
        <v>469</v>
      </c>
    </row>
    <row r="60" spans="1:13" ht="15" thickBot="1">
      <c r="D60" s="6"/>
    </row>
    <row r="61" spans="1:13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</row>
    <row r="62" spans="1:13" ht="15" thickBot="1"/>
    <row r="63" spans="1:13" ht="15" thickBot="1">
      <c r="A63" s="60" t="str">
        <f>+TABELLONE!J74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+TABELLONE!K74</f>
        <v>AC DENTI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+TABELLONE!J75</f>
        <v>MARCELLONA</v>
      </c>
      <c r="K63" s="38">
        <f>IF(K76&lt;66,0,IF(K76&lt;70,1,IF(K76&lt;74,2,IF(K76&lt;78,3,IF(K76&lt;82,4,IF(K76&lt;86,5,IF(K76&lt;90,6,IF(K76&lt;94,7,IF(K76&lt;98,8,IF(K76&lt;101,9,10))))))))))</f>
        <v>1</v>
      </c>
      <c r="L63" s="60" t="str">
        <f>+TABELLONE!K75</f>
        <v>SCARSENAL</v>
      </c>
      <c r="M63" s="38">
        <f>IF(M76&lt;66,0,IF(M76&lt;70,1,IF(M76&lt;74,2,IF(M76&lt;78,3,IF(M76&lt;82,4,IF(M76&lt;86,5,IF(M76&lt;90,6,IF(M76&lt;94,7,IF(M76&lt;98,8,IF(M76&lt;101,9,10))))))))))</f>
        <v>4</v>
      </c>
    </row>
    <row r="64" spans="1:13" ht="15">
      <c r="A64" s="8" t="s">
        <v>194</v>
      </c>
      <c r="B64" s="39">
        <v>6</v>
      </c>
      <c r="C64" s="8" t="s">
        <v>86</v>
      </c>
      <c r="D64" s="39">
        <v>4</v>
      </c>
      <c r="F64" s="97"/>
      <c r="J64" s="8" t="s">
        <v>311</v>
      </c>
      <c r="K64" s="39">
        <v>5</v>
      </c>
      <c r="L64" s="8" t="s">
        <v>444</v>
      </c>
      <c r="M64" s="39">
        <v>5</v>
      </c>
    </row>
    <row r="65" spans="1:14" ht="15">
      <c r="A65" s="72" t="s">
        <v>464</v>
      </c>
      <c r="B65" s="73">
        <v>4</v>
      </c>
      <c r="C65" s="9" t="s">
        <v>230</v>
      </c>
      <c r="D65" s="40">
        <v>4</v>
      </c>
      <c r="F65" s="97"/>
      <c r="J65" s="9" t="s">
        <v>146</v>
      </c>
      <c r="K65" s="40">
        <v>7.5</v>
      </c>
      <c r="L65" s="72" t="s">
        <v>343</v>
      </c>
      <c r="M65" s="73">
        <v>3</v>
      </c>
      <c r="N65" s="20"/>
    </row>
    <row r="66" spans="1:14" ht="15">
      <c r="A66" s="9" t="s">
        <v>587</v>
      </c>
      <c r="B66" s="40">
        <v>5</v>
      </c>
      <c r="C66" s="9" t="s">
        <v>340</v>
      </c>
      <c r="D66" s="40">
        <v>6</v>
      </c>
      <c r="F66" s="97"/>
      <c r="J66" s="9" t="s">
        <v>196</v>
      </c>
      <c r="K66" s="40">
        <v>5</v>
      </c>
      <c r="L66" s="9" t="s">
        <v>312</v>
      </c>
      <c r="M66" s="40">
        <v>6</v>
      </c>
      <c r="N66" s="20"/>
    </row>
    <row r="67" spans="1:14" ht="15">
      <c r="A67" s="9" t="s">
        <v>132</v>
      </c>
      <c r="B67" s="40">
        <v>4.5</v>
      </c>
      <c r="C67" s="72" t="s">
        <v>198</v>
      </c>
      <c r="D67" s="73">
        <v>5.5</v>
      </c>
      <c r="F67" s="97"/>
      <c r="J67" s="72" t="s">
        <v>243</v>
      </c>
      <c r="K67" s="73">
        <v>0</v>
      </c>
      <c r="L67" s="9" t="s">
        <v>97</v>
      </c>
      <c r="M67" s="40">
        <v>6</v>
      </c>
      <c r="N67" s="20"/>
    </row>
    <row r="68" spans="1:14" ht="15">
      <c r="A68" s="9" t="s">
        <v>588</v>
      </c>
      <c r="B68" s="32">
        <v>7.5</v>
      </c>
      <c r="C68" s="9" t="s">
        <v>292</v>
      </c>
      <c r="D68" s="32">
        <v>6</v>
      </c>
      <c r="F68" s="97"/>
      <c r="J68" s="72" t="s">
        <v>89</v>
      </c>
      <c r="K68" s="73">
        <v>5.5</v>
      </c>
      <c r="L68" s="9" t="s">
        <v>289</v>
      </c>
      <c r="M68" s="32">
        <v>10.5</v>
      </c>
      <c r="N68" s="20"/>
    </row>
    <row r="69" spans="1:14" ht="15">
      <c r="A69" s="9" t="s">
        <v>336</v>
      </c>
      <c r="B69" s="40">
        <v>6.5</v>
      </c>
      <c r="C69" s="9" t="s">
        <v>175</v>
      </c>
      <c r="D69" s="40">
        <v>5</v>
      </c>
      <c r="F69" s="97"/>
      <c r="J69" s="72" t="s">
        <v>287</v>
      </c>
      <c r="K69" s="73">
        <v>6</v>
      </c>
      <c r="L69" s="72" t="s">
        <v>220</v>
      </c>
      <c r="M69" s="73">
        <v>9.5</v>
      </c>
      <c r="N69" s="20"/>
    </row>
    <row r="70" spans="1:14" ht="15">
      <c r="A70" s="9" t="s">
        <v>253</v>
      </c>
      <c r="B70" s="40">
        <v>3.5</v>
      </c>
      <c r="C70" s="9" t="s">
        <v>251</v>
      </c>
      <c r="D70" s="40">
        <v>5</v>
      </c>
      <c r="F70" s="97"/>
      <c r="J70" s="9" t="s">
        <v>157</v>
      </c>
      <c r="K70" s="40">
        <v>5.5</v>
      </c>
      <c r="L70" s="9" t="s">
        <v>71</v>
      </c>
      <c r="M70" s="40">
        <v>6</v>
      </c>
      <c r="N70" s="20"/>
    </row>
    <row r="71" spans="1:14" ht="15">
      <c r="A71" s="9" t="s">
        <v>189</v>
      </c>
      <c r="B71" s="40">
        <v>5.5</v>
      </c>
      <c r="C71" s="9" t="s">
        <v>390</v>
      </c>
      <c r="D71" s="40">
        <v>5</v>
      </c>
      <c r="F71" s="97"/>
      <c r="J71" s="9" t="s">
        <v>310</v>
      </c>
      <c r="K71" s="40">
        <v>5.5</v>
      </c>
      <c r="L71" s="9" t="s">
        <v>330</v>
      </c>
      <c r="M71" s="40">
        <v>6</v>
      </c>
      <c r="N71" s="20"/>
    </row>
    <row r="72" spans="1:14" ht="15">
      <c r="A72" s="72" t="s">
        <v>348</v>
      </c>
      <c r="B72" s="73">
        <v>5</v>
      </c>
      <c r="C72" s="9" t="s">
        <v>281</v>
      </c>
      <c r="D72" s="40">
        <v>6</v>
      </c>
      <c r="F72" s="97"/>
      <c r="J72" s="9" t="s">
        <v>345</v>
      </c>
      <c r="K72" s="40">
        <v>9.5</v>
      </c>
      <c r="L72" s="9" t="s">
        <v>274</v>
      </c>
      <c r="M72" s="40">
        <v>10.5</v>
      </c>
      <c r="N72" s="20"/>
    </row>
    <row r="73" spans="1:14" ht="15">
      <c r="A73" s="9" t="s">
        <v>65</v>
      </c>
      <c r="B73" s="40">
        <v>5</v>
      </c>
      <c r="C73" s="9" t="s">
        <v>67</v>
      </c>
      <c r="D73" s="40">
        <v>6.5</v>
      </c>
      <c r="F73" s="97"/>
      <c r="J73" s="9" t="s">
        <v>398</v>
      </c>
      <c r="K73" s="40">
        <v>6</v>
      </c>
      <c r="L73" s="9" t="s">
        <v>446</v>
      </c>
      <c r="M73" s="40">
        <v>6</v>
      </c>
      <c r="N73" s="20"/>
    </row>
    <row r="74" spans="1:14" ht="16" thickBot="1">
      <c r="A74" s="72" t="s">
        <v>172</v>
      </c>
      <c r="B74" s="73">
        <v>0</v>
      </c>
      <c r="C74" s="10" t="s">
        <v>418</v>
      </c>
      <c r="D74" s="41">
        <v>11</v>
      </c>
      <c r="F74" s="97"/>
      <c r="J74" s="10" t="s">
        <v>275</v>
      </c>
      <c r="K74" s="41">
        <v>10</v>
      </c>
      <c r="L74" s="10" t="s">
        <v>586</v>
      </c>
      <c r="M74" s="41">
        <v>10</v>
      </c>
      <c r="N74" s="20"/>
    </row>
    <row r="75" spans="1:14" ht="16" thickBot="1">
      <c r="A75" s="95" t="s">
        <v>44</v>
      </c>
      <c r="B75" s="38">
        <v>1</v>
      </c>
      <c r="C75" s="44"/>
      <c r="D75" s="38"/>
      <c r="E75" s="42"/>
      <c r="F75" s="97"/>
      <c r="J75" s="95" t="s">
        <v>44</v>
      </c>
      <c r="K75" s="38">
        <v>1</v>
      </c>
      <c r="L75" s="44"/>
      <c r="M75" s="38"/>
      <c r="N75" s="20"/>
    </row>
    <row r="76" spans="1:14" ht="16" thickBot="1">
      <c r="B76" s="91">
        <f>SUM(B64:B75)</f>
        <v>53.5</v>
      </c>
      <c r="D76" s="91">
        <f>SUM(D64:D75)</f>
        <v>64</v>
      </c>
      <c r="E76" s="42"/>
      <c r="F76" s="97"/>
      <c r="K76" s="91">
        <f>SUM(K64:K75)</f>
        <v>66.5</v>
      </c>
      <c r="M76" s="91">
        <f>SUM(M64:M75)</f>
        <v>78.5</v>
      </c>
      <c r="N76" s="20"/>
    </row>
    <row r="77" spans="1:14" ht="16" thickBot="1">
      <c r="A77" s="34" t="s">
        <v>14</v>
      </c>
      <c r="C77" s="34" t="s">
        <v>14</v>
      </c>
      <c r="F77" s="97"/>
      <c r="J77" s="34" t="s">
        <v>14</v>
      </c>
      <c r="L77" s="34" t="s">
        <v>14</v>
      </c>
      <c r="N77" s="20"/>
    </row>
    <row r="78" spans="1:14" ht="15">
      <c r="A78" s="144" t="s">
        <v>194</v>
      </c>
      <c r="B78" s="106">
        <v>6</v>
      </c>
      <c r="C78" s="144" t="s">
        <v>86</v>
      </c>
      <c r="D78" s="106">
        <v>4</v>
      </c>
      <c r="F78" s="97"/>
      <c r="J78" s="144" t="s">
        <v>311</v>
      </c>
      <c r="K78" s="106">
        <v>5</v>
      </c>
      <c r="L78" s="144" t="s">
        <v>444</v>
      </c>
      <c r="M78" s="106">
        <v>5</v>
      </c>
      <c r="N78" s="20"/>
    </row>
    <row r="79" spans="1:14" ht="15">
      <c r="A79" s="74" t="s">
        <v>108</v>
      </c>
      <c r="B79" s="75">
        <v>4</v>
      </c>
      <c r="C79" s="145" t="s">
        <v>125</v>
      </c>
      <c r="D79" s="101" t="s">
        <v>469</v>
      </c>
      <c r="F79" s="97"/>
      <c r="J79" s="145" t="s">
        <v>239</v>
      </c>
      <c r="K79" s="101" t="s">
        <v>469</v>
      </c>
      <c r="L79" s="145" t="s">
        <v>408</v>
      </c>
      <c r="M79" s="101" t="s">
        <v>469</v>
      </c>
      <c r="N79" s="20"/>
    </row>
    <row r="80" spans="1:14" ht="15">
      <c r="A80" s="145" t="s">
        <v>463</v>
      </c>
      <c r="B80" s="100">
        <v>5</v>
      </c>
      <c r="C80" s="74" t="s">
        <v>359</v>
      </c>
      <c r="D80" s="75">
        <v>5.5</v>
      </c>
      <c r="F80" s="97"/>
      <c r="J80" s="145" t="s">
        <v>103</v>
      </c>
      <c r="K80" s="100" t="s">
        <v>469</v>
      </c>
      <c r="L80" s="74" t="s">
        <v>154</v>
      </c>
      <c r="M80" s="75">
        <v>3</v>
      </c>
      <c r="N80" s="20"/>
    </row>
    <row r="81" spans="1:17" ht="15">
      <c r="A81" s="145" t="s">
        <v>110</v>
      </c>
      <c r="B81" s="100" t="s">
        <v>469</v>
      </c>
      <c r="C81" s="145" t="s">
        <v>238</v>
      </c>
      <c r="D81" s="100">
        <v>6.5</v>
      </c>
      <c r="F81" s="97"/>
      <c r="J81" s="145" t="s">
        <v>364</v>
      </c>
      <c r="K81" s="100" t="s">
        <v>469</v>
      </c>
      <c r="L81" s="145" t="s">
        <v>424</v>
      </c>
      <c r="M81" s="100" t="s">
        <v>469</v>
      </c>
      <c r="N81" s="20"/>
    </row>
    <row r="82" spans="1:17" ht="15">
      <c r="A82" s="145" t="s">
        <v>207</v>
      </c>
      <c r="B82" s="101" t="s">
        <v>469</v>
      </c>
      <c r="C82" s="145" t="s">
        <v>142</v>
      </c>
      <c r="D82" s="101" t="s">
        <v>469</v>
      </c>
      <c r="F82" s="97"/>
      <c r="J82" s="74" t="s">
        <v>258</v>
      </c>
      <c r="K82" s="75">
        <v>5.5</v>
      </c>
      <c r="L82" s="74" t="s">
        <v>252</v>
      </c>
      <c r="M82" s="75">
        <v>9.5</v>
      </c>
      <c r="N82" s="20"/>
      <c r="Q82" s="6"/>
    </row>
    <row r="83" spans="1:17" ht="15">
      <c r="A83" s="145" t="s">
        <v>393</v>
      </c>
      <c r="B83" s="100">
        <v>5</v>
      </c>
      <c r="C83" s="145" t="s">
        <v>267</v>
      </c>
      <c r="D83" s="100">
        <v>5.5</v>
      </c>
      <c r="F83" s="97"/>
      <c r="J83" s="74" t="s">
        <v>113</v>
      </c>
      <c r="K83" s="75">
        <v>6</v>
      </c>
      <c r="L83" s="145" t="s">
        <v>445</v>
      </c>
      <c r="M83" s="100">
        <v>6</v>
      </c>
      <c r="N83" s="20"/>
      <c r="Q83" s="6"/>
    </row>
    <row r="84" spans="1:17" ht="15">
      <c r="A84" s="145" t="s">
        <v>486</v>
      </c>
      <c r="B84" s="100">
        <v>5</v>
      </c>
      <c r="C84" s="145" t="s">
        <v>387</v>
      </c>
      <c r="D84" s="100" t="s">
        <v>469</v>
      </c>
      <c r="F84" s="97"/>
      <c r="J84" s="145" t="s">
        <v>145</v>
      </c>
      <c r="K84" s="100" t="s">
        <v>469</v>
      </c>
      <c r="L84" s="145" t="s">
        <v>265</v>
      </c>
      <c r="M84" s="100" t="s">
        <v>469</v>
      </c>
      <c r="N84" s="20"/>
      <c r="Q84" s="6"/>
    </row>
    <row r="85" spans="1:17" ht="15">
      <c r="A85" s="145" t="s">
        <v>283</v>
      </c>
      <c r="B85" s="100" t="s">
        <v>469</v>
      </c>
      <c r="C85" s="145" t="s">
        <v>187</v>
      </c>
      <c r="D85" s="100">
        <v>10</v>
      </c>
      <c r="F85" s="97"/>
      <c r="J85" s="145" t="s">
        <v>84</v>
      </c>
      <c r="K85" s="100" t="s">
        <v>469</v>
      </c>
      <c r="L85" s="145" t="s">
        <v>383</v>
      </c>
      <c r="M85" s="101">
        <v>7</v>
      </c>
      <c r="N85" s="20"/>
      <c r="Q85" s="6"/>
    </row>
    <row r="86" spans="1:17" ht="15">
      <c r="A86" s="74" t="s">
        <v>468</v>
      </c>
      <c r="B86" s="75">
        <v>5</v>
      </c>
      <c r="C86" s="145" t="s">
        <v>94</v>
      </c>
      <c r="D86" s="101" t="s">
        <v>469</v>
      </c>
      <c r="F86" s="97"/>
      <c r="J86" s="145" t="s">
        <v>183</v>
      </c>
      <c r="K86" s="100" t="s">
        <v>469</v>
      </c>
      <c r="L86" s="145" t="s">
        <v>318</v>
      </c>
      <c r="M86" s="100">
        <v>4</v>
      </c>
      <c r="N86" s="20"/>
      <c r="Q86" s="6"/>
    </row>
    <row r="87" spans="1:17" ht="16" thickBot="1">
      <c r="A87" s="109" t="s">
        <v>249</v>
      </c>
      <c r="B87" s="110" t="s">
        <v>469</v>
      </c>
      <c r="C87" s="109" t="s">
        <v>404</v>
      </c>
      <c r="D87" s="110" t="s">
        <v>469</v>
      </c>
      <c r="F87" s="97"/>
      <c r="J87" s="109" t="s">
        <v>392</v>
      </c>
      <c r="K87" s="110" t="s">
        <v>469</v>
      </c>
      <c r="L87" s="109"/>
      <c r="M87" s="110"/>
      <c r="N87" s="20"/>
      <c r="Q87" s="6"/>
    </row>
    <row r="88" spans="1:17" ht="16" thickBot="1">
      <c r="F88" s="97"/>
      <c r="N88" s="20"/>
      <c r="Q88" s="6"/>
    </row>
    <row r="89" spans="1:17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</row>
    <row r="90" spans="1:17" ht="15" thickBot="1"/>
    <row r="91" spans="1:17" ht="15" thickBot="1">
      <c r="A91" s="60" t="str">
        <f>TABELLONE!J100</f>
        <v>INTERFOGAT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TABELLONE!K100</f>
        <v>FLYBEARD</v>
      </c>
      <c r="D91" s="38">
        <f>IF(D104&lt;66,0,IF(D104&lt;70,1,IF(D104&lt;74,2,IF(D104&lt;78,3,IF(D104&lt;82,4,IF(D104&lt;86,5,IF(D104&lt;90,6,IF(D104&lt;94,7,IF(D104&lt;98,8,IF(D104&lt;101,9,10))))))))))</f>
        <v>3</v>
      </c>
      <c r="F91" s="21"/>
      <c r="J91" s="60" t="str">
        <f>TABELLONE!J101</f>
        <v>CICCIOBUCCIO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TABELLONE!K101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 ht="15">
      <c r="A92" s="8" t="s">
        <v>79</v>
      </c>
      <c r="B92" s="39">
        <v>6.5</v>
      </c>
      <c r="C92" s="8" t="s">
        <v>226</v>
      </c>
      <c r="D92" s="39">
        <v>3.5</v>
      </c>
      <c r="F92" s="97"/>
      <c r="J92" s="8" t="s">
        <v>324</v>
      </c>
      <c r="K92" s="39">
        <v>6</v>
      </c>
      <c r="L92" s="8" t="s">
        <v>317</v>
      </c>
      <c r="M92" s="39">
        <v>6.5</v>
      </c>
    </row>
    <row r="93" spans="1:17" ht="15">
      <c r="A93" s="9" t="s">
        <v>206</v>
      </c>
      <c r="B93" s="40">
        <v>5.5</v>
      </c>
      <c r="C93" s="9" t="s">
        <v>96</v>
      </c>
      <c r="D93" s="40">
        <v>6</v>
      </c>
      <c r="F93" s="97"/>
      <c r="J93" s="9" t="s">
        <v>131</v>
      </c>
      <c r="K93" s="40">
        <v>5</v>
      </c>
      <c r="L93" s="9" t="s">
        <v>369</v>
      </c>
      <c r="M93" s="40">
        <v>5</v>
      </c>
      <c r="N93" s="20"/>
    </row>
    <row r="94" spans="1:17" ht="15">
      <c r="A94" s="9" t="s">
        <v>128</v>
      </c>
      <c r="B94" s="40">
        <v>5</v>
      </c>
      <c r="C94" s="9" t="s">
        <v>119</v>
      </c>
      <c r="D94" s="40">
        <v>6.5</v>
      </c>
      <c r="F94" s="97"/>
      <c r="J94" s="9" t="s">
        <v>494</v>
      </c>
      <c r="K94" s="40">
        <v>6</v>
      </c>
      <c r="L94" s="9" t="s">
        <v>180</v>
      </c>
      <c r="M94" s="40">
        <v>6</v>
      </c>
      <c r="N94" s="20"/>
    </row>
    <row r="95" spans="1:17" ht="15">
      <c r="A95" s="9" t="s">
        <v>242</v>
      </c>
      <c r="B95" s="40">
        <v>6</v>
      </c>
      <c r="C95" s="9" t="s">
        <v>100</v>
      </c>
      <c r="D95" s="40">
        <v>6.5</v>
      </c>
      <c r="F95" s="97"/>
      <c r="J95" s="9" t="s">
        <v>115</v>
      </c>
      <c r="K95" s="40">
        <v>6</v>
      </c>
      <c r="L95" s="9" t="s">
        <v>240</v>
      </c>
      <c r="M95" s="40">
        <v>7.5</v>
      </c>
      <c r="N95" s="20"/>
    </row>
    <row r="96" spans="1:17" ht="15">
      <c r="A96" s="9" t="s">
        <v>286</v>
      </c>
      <c r="B96" s="32">
        <v>5.5</v>
      </c>
      <c r="C96" s="72" t="s">
        <v>81</v>
      </c>
      <c r="D96" s="73">
        <v>7</v>
      </c>
      <c r="F96" s="97"/>
      <c r="J96" s="9" t="s">
        <v>208</v>
      </c>
      <c r="K96" s="32">
        <v>6.5</v>
      </c>
      <c r="L96" s="9" t="s">
        <v>358</v>
      </c>
      <c r="M96" s="32">
        <v>6</v>
      </c>
      <c r="N96" s="20"/>
    </row>
    <row r="97" spans="1:17" ht="15">
      <c r="A97" s="9" t="s">
        <v>301</v>
      </c>
      <c r="B97" s="40">
        <v>6.5</v>
      </c>
      <c r="C97" s="72" t="s">
        <v>90</v>
      </c>
      <c r="D97" s="73">
        <v>9</v>
      </c>
      <c r="F97" s="97"/>
      <c r="J97" s="9" t="s">
        <v>277</v>
      </c>
      <c r="K97" s="40">
        <v>8</v>
      </c>
      <c r="L97" s="72" t="s">
        <v>177</v>
      </c>
      <c r="M97" s="73">
        <v>3.5</v>
      </c>
      <c r="N97" s="20"/>
    </row>
    <row r="98" spans="1:17" ht="15">
      <c r="A98" s="9" t="s">
        <v>395</v>
      </c>
      <c r="B98" s="40">
        <v>9.5</v>
      </c>
      <c r="C98" s="9" t="s">
        <v>303</v>
      </c>
      <c r="D98" s="40">
        <v>6.5</v>
      </c>
      <c r="F98" s="97"/>
      <c r="J98" s="9" t="s">
        <v>297</v>
      </c>
      <c r="K98" s="40">
        <v>6</v>
      </c>
      <c r="L98" s="72" t="s">
        <v>77</v>
      </c>
      <c r="M98" s="73">
        <v>5.5</v>
      </c>
      <c r="N98" s="20"/>
    </row>
    <row r="99" spans="1:17" ht="15">
      <c r="A99" s="72" t="s">
        <v>320</v>
      </c>
      <c r="B99" s="73">
        <v>10</v>
      </c>
      <c r="C99" s="9" t="s">
        <v>92</v>
      </c>
      <c r="D99" s="40">
        <v>11</v>
      </c>
      <c r="F99" s="97"/>
      <c r="J99" s="72" t="s">
        <v>306</v>
      </c>
      <c r="K99" s="73">
        <v>6</v>
      </c>
      <c r="L99" s="72" t="s">
        <v>313</v>
      </c>
      <c r="M99" s="73">
        <v>0</v>
      </c>
      <c r="N99" s="20"/>
    </row>
    <row r="100" spans="1:17" ht="15">
      <c r="A100" s="72" t="s">
        <v>69</v>
      </c>
      <c r="B100" s="73">
        <v>0</v>
      </c>
      <c r="C100" s="9" t="s">
        <v>169</v>
      </c>
      <c r="D100" s="40">
        <v>6</v>
      </c>
      <c r="F100" s="97"/>
      <c r="J100" s="9" t="s">
        <v>95</v>
      </c>
      <c r="K100" s="40">
        <v>5</v>
      </c>
      <c r="L100" s="9" t="s">
        <v>461</v>
      </c>
      <c r="M100" s="40">
        <v>7</v>
      </c>
      <c r="N100" s="20"/>
    </row>
    <row r="101" spans="1:17" ht="15">
      <c r="A101" s="9" t="s">
        <v>410</v>
      </c>
      <c r="B101" s="40">
        <v>10</v>
      </c>
      <c r="C101" s="9" t="s">
        <v>85</v>
      </c>
      <c r="D101" s="40">
        <v>6.5</v>
      </c>
      <c r="F101" s="97"/>
      <c r="J101" s="72" t="s">
        <v>288</v>
      </c>
      <c r="K101" s="73">
        <v>8</v>
      </c>
      <c r="L101" s="9" t="s">
        <v>78</v>
      </c>
      <c r="M101" s="40">
        <v>6</v>
      </c>
      <c r="N101" s="20"/>
    </row>
    <row r="102" spans="1:17" ht="16" thickBot="1">
      <c r="A102" s="10" t="s">
        <v>112</v>
      </c>
      <c r="B102" s="41">
        <v>8.5</v>
      </c>
      <c r="C102" s="10" t="s">
        <v>263</v>
      </c>
      <c r="D102" s="41">
        <v>5.5</v>
      </c>
      <c r="F102" s="97"/>
      <c r="J102" s="10" t="s">
        <v>304</v>
      </c>
      <c r="K102" s="41">
        <v>6.5</v>
      </c>
      <c r="L102" s="10" t="s">
        <v>68</v>
      </c>
      <c r="M102" s="41">
        <v>6</v>
      </c>
      <c r="N102" s="20"/>
    </row>
    <row r="103" spans="1:17" ht="16" thickBot="1">
      <c r="A103" s="95" t="s">
        <v>44</v>
      </c>
      <c r="B103" s="38">
        <v>1</v>
      </c>
      <c r="C103" s="44"/>
      <c r="D103" s="38"/>
      <c r="E103" s="42"/>
      <c r="F103" s="97"/>
      <c r="J103" s="95" t="s">
        <v>44</v>
      </c>
      <c r="K103" s="38">
        <v>1</v>
      </c>
      <c r="L103" s="44"/>
      <c r="M103" s="38"/>
      <c r="N103" s="20"/>
    </row>
    <row r="104" spans="1:17" ht="16" thickBot="1">
      <c r="B104" s="91">
        <f>SUM(B92:B103)</f>
        <v>74</v>
      </c>
      <c r="D104" s="91">
        <f>SUM(D92:D103)</f>
        <v>74</v>
      </c>
      <c r="E104" s="42"/>
      <c r="F104" s="97"/>
      <c r="K104" s="91">
        <f>SUM(K92:K103)</f>
        <v>70</v>
      </c>
      <c r="M104" s="91">
        <f>SUM(M92:M103)</f>
        <v>59</v>
      </c>
      <c r="N104" s="20"/>
    </row>
    <row r="105" spans="1:17" ht="16" thickBot="1">
      <c r="A105" s="34" t="s">
        <v>14</v>
      </c>
      <c r="C105" s="34" t="s">
        <v>14</v>
      </c>
      <c r="F105" s="97"/>
      <c r="J105" s="34" t="s">
        <v>14</v>
      </c>
      <c r="L105" s="34" t="s">
        <v>14</v>
      </c>
      <c r="N105" s="20"/>
    </row>
    <row r="106" spans="1:17" ht="15">
      <c r="A106" s="144" t="s">
        <v>79</v>
      </c>
      <c r="B106" s="106">
        <v>6.5</v>
      </c>
      <c r="C106" s="144" t="s">
        <v>226</v>
      </c>
      <c r="D106" s="106">
        <v>3.5</v>
      </c>
      <c r="F106" s="97"/>
      <c r="J106" s="144" t="s">
        <v>324</v>
      </c>
      <c r="K106" s="106">
        <v>6</v>
      </c>
      <c r="L106" s="144" t="s">
        <v>317</v>
      </c>
      <c r="M106" s="106">
        <v>6.5</v>
      </c>
      <c r="N106" s="20"/>
    </row>
    <row r="107" spans="1:17" ht="15">
      <c r="A107" s="145" t="s">
        <v>378</v>
      </c>
      <c r="B107" s="101">
        <v>7</v>
      </c>
      <c r="C107" s="145" t="s">
        <v>204</v>
      </c>
      <c r="D107" s="101" t="s">
        <v>469</v>
      </c>
      <c r="F107" s="97"/>
      <c r="J107" s="145" t="s">
        <v>425</v>
      </c>
      <c r="K107" s="101">
        <v>6</v>
      </c>
      <c r="L107" s="145" t="s">
        <v>191</v>
      </c>
      <c r="M107" s="101">
        <v>6</v>
      </c>
      <c r="N107" s="20"/>
    </row>
    <row r="108" spans="1:17" ht="15">
      <c r="A108" s="145" t="s">
        <v>121</v>
      </c>
      <c r="B108" s="100" t="s">
        <v>469</v>
      </c>
      <c r="C108" s="145" t="s">
        <v>346</v>
      </c>
      <c r="D108" s="100">
        <v>7</v>
      </c>
      <c r="F108" s="97"/>
      <c r="J108" s="145" t="s">
        <v>382</v>
      </c>
      <c r="K108" s="100">
        <v>7</v>
      </c>
      <c r="L108" s="145" t="s">
        <v>215</v>
      </c>
      <c r="M108" s="100">
        <v>6</v>
      </c>
      <c r="N108" s="20"/>
    </row>
    <row r="109" spans="1:17" ht="15">
      <c r="A109" s="145" t="s">
        <v>435</v>
      </c>
      <c r="B109" s="100">
        <v>4</v>
      </c>
      <c r="C109" s="145" t="s">
        <v>231</v>
      </c>
      <c r="D109" s="100" t="s">
        <v>469</v>
      </c>
      <c r="F109" s="97"/>
      <c r="J109" s="145" t="s">
        <v>413</v>
      </c>
      <c r="K109" s="100">
        <v>7</v>
      </c>
      <c r="L109" s="145" t="s">
        <v>199</v>
      </c>
      <c r="M109" s="100">
        <v>7.5</v>
      </c>
      <c r="N109" s="20"/>
    </row>
    <row r="110" spans="1:17" ht="15">
      <c r="A110" s="145" t="s">
        <v>299</v>
      </c>
      <c r="B110" s="100" t="s">
        <v>469</v>
      </c>
      <c r="C110" s="74" t="s">
        <v>397</v>
      </c>
      <c r="D110" s="75">
        <v>7</v>
      </c>
      <c r="F110" s="97"/>
      <c r="J110" s="74" t="s">
        <v>248</v>
      </c>
      <c r="K110" s="75">
        <v>6</v>
      </c>
      <c r="L110" s="145" t="s">
        <v>193</v>
      </c>
      <c r="M110" s="101" t="s">
        <v>469</v>
      </c>
      <c r="N110" s="20"/>
      <c r="Q110" s="6"/>
    </row>
    <row r="111" spans="1:17" ht="15">
      <c r="A111" s="74" t="s">
        <v>380</v>
      </c>
      <c r="B111" s="75">
        <v>10</v>
      </c>
      <c r="C111" s="74" t="s">
        <v>254</v>
      </c>
      <c r="D111" s="75">
        <v>9</v>
      </c>
      <c r="F111" s="97"/>
      <c r="J111" s="145" t="s">
        <v>356</v>
      </c>
      <c r="K111" s="100">
        <v>5</v>
      </c>
      <c r="L111" s="74" t="s">
        <v>384</v>
      </c>
      <c r="M111" s="75">
        <v>3.5</v>
      </c>
      <c r="N111" s="20"/>
      <c r="Q111" s="6"/>
    </row>
    <row r="112" spans="1:17" ht="15">
      <c r="A112" s="145"/>
      <c r="B112" s="100"/>
      <c r="C112" s="145" t="s">
        <v>127</v>
      </c>
      <c r="D112" s="100">
        <v>7</v>
      </c>
      <c r="F112" s="97"/>
      <c r="J112" s="145" t="s">
        <v>344</v>
      </c>
      <c r="K112" s="100" t="s">
        <v>469</v>
      </c>
      <c r="L112" s="74" t="s">
        <v>400</v>
      </c>
      <c r="M112" s="75">
        <v>5.5</v>
      </c>
      <c r="N112" s="20"/>
      <c r="Q112" s="6"/>
    </row>
    <row r="113" spans="1:17" ht="15">
      <c r="A113" s="145" t="s">
        <v>350</v>
      </c>
      <c r="B113" s="100" t="s">
        <v>469</v>
      </c>
      <c r="C113" s="145" t="s">
        <v>491</v>
      </c>
      <c r="D113" s="100" t="s">
        <v>469</v>
      </c>
      <c r="F113" s="97"/>
      <c r="J113" s="74" t="s">
        <v>156</v>
      </c>
      <c r="K113" s="75">
        <v>8</v>
      </c>
      <c r="L113" s="145" t="s">
        <v>88</v>
      </c>
      <c r="M113" s="100" t="s">
        <v>469</v>
      </c>
      <c r="N113" s="20"/>
      <c r="Q113" s="6"/>
    </row>
    <row r="114" spans="1:17" ht="15">
      <c r="A114" s="145" t="s">
        <v>186</v>
      </c>
      <c r="B114" s="100" t="s">
        <v>469</v>
      </c>
      <c r="C114" s="145" t="s">
        <v>409</v>
      </c>
      <c r="D114" s="101">
        <v>9</v>
      </c>
      <c r="F114" s="97"/>
      <c r="J114" s="145" t="s">
        <v>337</v>
      </c>
      <c r="K114" s="100">
        <v>7</v>
      </c>
      <c r="L114" s="145" t="s">
        <v>374</v>
      </c>
      <c r="M114" s="101">
        <v>5.5</v>
      </c>
      <c r="N114" s="20"/>
      <c r="Q114" s="6"/>
    </row>
    <row r="115" spans="1:17" ht="16" thickBot="1">
      <c r="A115" s="109" t="s">
        <v>427</v>
      </c>
      <c r="B115" s="110" t="s">
        <v>469</v>
      </c>
      <c r="C115" s="109" t="s">
        <v>585</v>
      </c>
      <c r="D115" s="110" t="s">
        <v>469</v>
      </c>
      <c r="F115" s="97"/>
      <c r="J115" s="109" t="s">
        <v>331</v>
      </c>
      <c r="K115" s="110" t="s">
        <v>469</v>
      </c>
      <c r="L115" s="109" t="s">
        <v>296</v>
      </c>
      <c r="M115" s="110" t="s">
        <v>469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opLeftCell="A20" workbookViewId="0">
      <selection activeCell="M48" sqref="M48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9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+TABELLONE!A107</f>
        <v>UNAJUNGLACAZO FC</v>
      </c>
      <c r="B5" s="38">
        <f>IF(B18&lt;66,0,IF(B18&lt;70,1,IF(B18&lt;74,2,IF(B18&lt;78,3,IF(B18&lt;82,4,IF(B18&lt;86,5,IF(B18&lt;90,6,IF(B18&lt;94,7,IF(B18&lt;98,8,IF(B18&lt;101,9,10))))))))))</f>
        <v>6</v>
      </c>
      <c r="C5" s="25" t="str">
        <f>+TABELLONE!B107</f>
        <v>SOLOPISA 1909</v>
      </c>
      <c r="D5" s="38">
        <f>IF(D18&lt;66,0,IF(D18&lt;70,1,IF(D18&lt;74,2,IF(D18&lt;78,3,IF(D18&lt;82,4,IF(D18&lt;86,5,IF(D18&lt;90,6,IF(D18&lt;94,7,IF(D18&lt;98,8,IF(D18&lt;101,9,10))))))))))</f>
        <v>1</v>
      </c>
      <c r="F5" s="86" t="s">
        <v>155</v>
      </c>
      <c r="J5" s="25" t="str">
        <f>+TABELLONE!A108</f>
        <v>CICCIOBUCCIO</v>
      </c>
      <c r="K5" s="38">
        <f>IF(K18&lt;66,0,IF(K18&lt;70,1,IF(K18&lt;74,2,IF(K18&lt;78,3,IF(K18&lt;82,4,IF(K18&lt;86,5,IF(K18&lt;90,6,IF(K18&lt;94,7,IF(K18&lt;98,8,IF(K18&lt;101,9,10))))))))))</f>
        <v>3</v>
      </c>
      <c r="L5" s="25" t="str">
        <f>+TABELLONE!B108</f>
        <v>SCARSENAL</v>
      </c>
      <c r="M5" s="38">
        <f>IF(M18&lt;66,0,IF(M18&lt;70,1,IF(M18&lt;74,2,IF(M18&lt;78,3,IF(M18&lt;82,4,IF(M18&lt;86,5,IF(M18&lt;90,6,IF(M18&lt;94,7,IF(M18&lt;98,8,IF(M18&lt;101,9,10))))))))))</f>
        <v>6</v>
      </c>
    </row>
    <row r="6" spans="1:13">
      <c r="A6" s="9" t="s">
        <v>82</v>
      </c>
      <c r="B6" s="39">
        <v>5.5</v>
      </c>
      <c r="C6" s="9" t="s">
        <v>117</v>
      </c>
      <c r="D6" s="39">
        <v>3.5</v>
      </c>
      <c r="F6" t="s">
        <v>620</v>
      </c>
      <c r="J6" s="9" t="s">
        <v>324</v>
      </c>
      <c r="K6" s="39">
        <v>5.5</v>
      </c>
      <c r="L6" s="9" t="s">
        <v>444</v>
      </c>
      <c r="M6" s="39">
        <v>7.5</v>
      </c>
    </row>
    <row r="7" spans="1:13">
      <c r="A7" s="9" t="s">
        <v>123</v>
      </c>
      <c r="B7" s="40">
        <v>6.5</v>
      </c>
      <c r="C7" s="72" t="s">
        <v>321</v>
      </c>
      <c r="D7" s="73">
        <v>6</v>
      </c>
      <c r="F7" t="s">
        <v>524</v>
      </c>
      <c r="J7" s="72" t="s">
        <v>131</v>
      </c>
      <c r="K7" s="73">
        <v>6.5</v>
      </c>
      <c r="L7" s="9" t="s">
        <v>97</v>
      </c>
      <c r="M7" s="40">
        <v>6.5</v>
      </c>
    </row>
    <row r="8" spans="1:13">
      <c r="A8" s="72" t="s">
        <v>349</v>
      </c>
      <c r="B8" s="73">
        <v>5.5</v>
      </c>
      <c r="C8" s="9" t="s">
        <v>96</v>
      </c>
      <c r="D8" s="40">
        <v>6</v>
      </c>
      <c r="F8" t="s">
        <v>607</v>
      </c>
      <c r="J8" s="9" t="s">
        <v>494</v>
      </c>
      <c r="K8" s="40">
        <v>6</v>
      </c>
      <c r="L8" s="9" t="s">
        <v>312</v>
      </c>
      <c r="M8" s="40">
        <v>6</v>
      </c>
    </row>
    <row r="9" spans="1:13">
      <c r="A9" s="9" t="s">
        <v>302</v>
      </c>
      <c r="B9" s="40">
        <v>6</v>
      </c>
      <c r="C9" s="9" t="s">
        <v>106</v>
      </c>
      <c r="D9" s="40">
        <v>9.5</v>
      </c>
      <c r="F9" t="s">
        <v>621</v>
      </c>
      <c r="J9" s="72" t="s">
        <v>362</v>
      </c>
      <c r="K9" s="73">
        <v>0</v>
      </c>
      <c r="L9" s="72" t="s">
        <v>141</v>
      </c>
      <c r="M9" s="73">
        <v>6</v>
      </c>
    </row>
    <row r="10" spans="1:13">
      <c r="A10" s="72" t="s">
        <v>388</v>
      </c>
      <c r="B10" s="73">
        <v>6</v>
      </c>
      <c r="C10" s="9" t="s">
        <v>284</v>
      </c>
      <c r="D10" s="40">
        <v>8</v>
      </c>
      <c r="F10" t="s">
        <v>622</v>
      </c>
      <c r="J10" s="9" t="s">
        <v>208</v>
      </c>
      <c r="K10" s="40">
        <v>5</v>
      </c>
      <c r="L10" s="9" t="s">
        <v>71</v>
      </c>
      <c r="M10" s="40">
        <v>7</v>
      </c>
    </row>
    <row r="11" spans="1:13">
      <c r="A11" s="9" t="s">
        <v>294</v>
      </c>
      <c r="B11" s="40">
        <v>11</v>
      </c>
      <c r="C11" s="9" t="s">
        <v>300</v>
      </c>
      <c r="D11" s="40">
        <v>6</v>
      </c>
      <c r="F11" t="s">
        <v>623</v>
      </c>
      <c r="J11" s="9" t="s">
        <v>297</v>
      </c>
      <c r="K11" s="40">
        <v>7</v>
      </c>
      <c r="L11" s="9" t="s">
        <v>289</v>
      </c>
      <c r="M11" s="40">
        <v>6</v>
      </c>
    </row>
    <row r="12" spans="1:13">
      <c r="A12" s="9" t="s">
        <v>361</v>
      </c>
      <c r="B12" s="40">
        <v>9.5</v>
      </c>
      <c r="C12" s="9" t="s">
        <v>72</v>
      </c>
      <c r="D12" s="40">
        <v>7</v>
      </c>
      <c r="F12" t="s">
        <v>624</v>
      </c>
      <c r="J12" s="9" t="s">
        <v>277</v>
      </c>
      <c r="K12" s="40">
        <v>5.5</v>
      </c>
      <c r="L12" s="9" t="s">
        <v>127</v>
      </c>
      <c r="M12" s="40">
        <v>6</v>
      </c>
    </row>
    <row r="13" spans="1:13">
      <c r="A13" s="9" t="s">
        <v>367</v>
      </c>
      <c r="B13" s="40">
        <v>7</v>
      </c>
      <c r="C13" s="9" t="s">
        <v>74</v>
      </c>
      <c r="D13" s="40">
        <v>6</v>
      </c>
      <c r="F13" t="s">
        <v>625</v>
      </c>
      <c r="J13" s="9" t="s">
        <v>306</v>
      </c>
      <c r="K13" s="40">
        <v>6</v>
      </c>
      <c r="L13" s="9" t="s">
        <v>101</v>
      </c>
      <c r="M13" s="40">
        <v>6.5</v>
      </c>
    </row>
    <row r="14" spans="1:13">
      <c r="A14" s="9" t="s">
        <v>269</v>
      </c>
      <c r="B14" s="40">
        <v>13.5</v>
      </c>
      <c r="C14" s="9" t="s">
        <v>69</v>
      </c>
      <c r="D14" s="40">
        <v>5</v>
      </c>
      <c r="F14" t="s">
        <v>577</v>
      </c>
      <c r="J14" s="9" t="s">
        <v>85</v>
      </c>
      <c r="K14" s="40">
        <v>5.5</v>
      </c>
      <c r="L14" s="9" t="s">
        <v>62</v>
      </c>
      <c r="M14" s="40">
        <v>10</v>
      </c>
    </row>
    <row r="15" spans="1:13">
      <c r="A15" s="9" t="s">
        <v>64</v>
      </c>
      <c r="B15" s="40">
        <v>5.5</v>
      </c>
      <c r="C15" s="9" t="s">
        <v>65</v>
      </c>
      <c r="D15" s="40">
        <v>5</v>
      </c>
      <c r="F15" t="s">
        <v>626</v>
      </c>
      <c r="J15" s="9" t="s">
        <v>272</v>
      </c>
      <c r="K15" s="40">
        <v>16.5</v>
      </c>
      <c r="L15" s="9" t="s">
        <v>63</v>
      </c>
      <c r="M15" s="40">
        <v>15</v>
      </c>
    </row>
    <row r="16" spans="1:13" ht="15" thickBot="1">
      <c r="A16" s="9" t="s">
        <v>276</v>
      </c>
      <c r="B16" s="40">
        <v>10</v>
      </c>
      <c r="C16" s="9" t="s">
        <v>285</v>
      </c>
      <c r="D16" s="40">
        <v>6</v>
      </c>
      <c r="J16" s="9" t="s">
        <v>156</v>
      </c>
      <c r="K16" s="40">
        <v>11</v>
      </c>
      <c r="L16" s="9" t="s">
        <v>274</v>
      </c>
      <c r="M16" s="40">
        <v>10.5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87</v>
      </c>
      <c r="D18" s="91">
        <f>SUM(D6:D17)</f>
        <v>68</v>
      </c>
      <c r="K18" s="91">
        <f>SUM(K6:K17)</f>
        <v>75.5</v>
      </c>
      <c r="M18" s="91">
        <f>SUM(M6:M17)</f>
        <v>87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5.5</v>
      </c>
      <c r="C20" s="1" t="s">
        <v>117</v>
      </c>
      <c r="D20" s="45">
        <v>3.5</v>
      </c>
      <c r="J20" s="1" t="s">
        <v>324</v>
      </c>
      <c r="K20" s="45">
        <v>5.5</v>
      </c>
      <c r="L20" s="1" t="s">
        <v>444</v>
      </c>
      <c r="M20" s="45">
        <v>7.5</v>
      </c>
    </row>
    <row r="21" spans="1:13">
      <c r="A21" s="74" t="s">
        <v>328</v>
      </c>
      <c r="B21" s="75">
        <v>5.5</v>
      </c>
      <c r="C21" s="74" t="s">
        <v>340</v>
      </c>
      <c r="D21" s="75">
        <v>6</v>
      </c>
      <c r="J21" s="74" t="s">
        <v>425</v>
      </c>
      <c r="K21" s="75">
        <v>6.5</v>
      </c>
      <c r="L21" s="74" t="s">
        <v>119</v>
      </c>
      <c r="M21" s="75">
        <v>6</v>
      </c>
    </row>
    <row r="22" spans="1:13">
      <c r="A22" s="2" t="s">
        <v>200</v>
      </c>
      <c r="B22" s="46">
        <v>5</v>
      </c>
      <c r="C22" s="2" t="s">
        <v>129</v>
      </c>
      <c r="D22" s="46">
        <v>4.5</v>
      </c>
      <c r="J22" s="2" t="s">
        <v>115</v>
      </c>
      <c r="K22" s="46" t="s">
        <v>469</v>
      </c>
      <c r="L22" s="2" t="s">
        <v>408</v>
      </c>
      <c r="M22" s="46" t="s">
        <v>469</v>
      </c>
    </row>
    <row r="23" spans="1:13">
      <c r="A23" s="2" t="s">
        <v>234</v>
      </c>
      <c r="B23" s="46">
        <v>5</v>
      </c>
      <c r="C23" s="2" t="s">
        <v>394</v>
      </c>
      <c r="D23" s="46">
        <v>4.5</v>
      </c>
      <c r="J23" s="2" t="s">
        <v>407</v>
      </c>
      <c r="K23" s="46" t="s">
        <v>469</v>
      </c>
      <c r="L23" s="2" t="s">
        <v>619</v>
      </c>
      <c r="M23" s="46">
        <v>6.5</v>
      </c>
    </row>
    <row r="24" spans="1:13">
      <c r="A24" s="2" t="s">
        <v>246</v>
      </c>
      <c r="B24" s="87">
        <v>4.5</v>
      </c>
      <c r="C24" s="2" t="s">
        <v>130</v>
      </c>
      <c r="D24" s="87">
        <v>5</v>
      </c>
      <c r="J24" s="2" t="s">
        <v>356</v>
      </c>
      <c r="K24" s="87">
        <v>13</v>
      </c>
      <c r="L24" s="2" t="s">
        <v>445</v>
      </c>
      <c r="M24" s="87">
        <v>5.5</v>
      </c>
    </row>
    <row r="25" spans="1:13">
      <c r="A25" s="2" t="s">
        <v>616</v>
      </c>
      <c r="B25" s="84" t="s">
        <v>469</v>
      </c>
      <c r="C25" s="2" t="s">
        <v>322</v>
      </c>
      <c r="D25" s="84">
        <v>6</v>
      </c>
      <c r="J25" s="2" t="s">
        <v>248</v>
      </c>
      <c r="K25" s="84" t="s">
        <v>469</v>
      </c>
      <c r="L25" s="2" t="s">
        <v>330</v>
      </c>
      <c r="M25" s="84">
        <v>6</v>
      </c>
    </row>
    <row r="26" spans="1:13">
      <c r="A26" s="2" t="s">
        <v>190</v>
      </c>
      <c r="B26" s="46">
        <v>6</v>
      </c>
      <c r="C26" s="2" t="s">
        <v>375</v>
      </c>
      <c r="D26" s="46">
        <v>5.5</v>
      </c>
      <c r="J26" s="2" t="s">
        <v>344</v>
      </c>
      <c r="K26" s="46" t="s">
        <v>469</v>
      </c>
      <c r="L26" s="2"/>
      <c r="M26" s="46"/>
    </row>
    <row r="27" spans="1:13">
      <c r="A27" s="2" t="s">
        <v>187</v>
      </c>
      <c r="B27" s="46" t="s">
        <v>469</v>
      </c>
      <c r="C27" s="2" t="s">
        <v>290</v>
      </c>
      <c r="D27" s="46" t="s">
        <v>469</v>
      </c>
      <c r="J27" s="2" t="s">
        <v>288</v>
      </c>
      <c r="K27" s="46" t="s">
        <v>469</v>
      </c>
      <c r="L27" s="2" t="s">
        <v>609</v>
      </c>
      <c r="M27" s="46">
        <v>5</v>
      </c>
    </row>
    <row r="28" spans="1:13">
      <c r="A28" s="2" t="s">
        <v>373</v>
      </c>
      <c r="B28" s="46">
        <v>5</v>
      </c>
      <c r="C28" s="2" t="s">
        <v>613</v>
      </c>
      <c r="D28" s="46">
        <v>5.5</v>
      </c>
      <c r="J28" s="2" t="s">
        <v>186</v>
      </c>
      <c r="K28" s="46" t="s">
        <v>469</v>
      </c>
      <c r="L28" s="2" t="s">
        <v>338</v>
      </c>
      <c r="M28" s="46">
        <v>9.5</v>
      </c>
    </row>
    <row r="29" spans="1:13" ht="15" thickBot="1">
      <c r="A29" s="3" t="s">
        <v>176</v>
      </c>
      <c r="B29" s="47" t="s">
        <v>469</v>
      </c>
      <c r="C29" s="3" t="s">
        <v>366</v>
      </c>
      <c r="D29" s="47" t="s">
        <v>469</v>
      </c>
      <c r="J29" s="3" t="s">
        <v>95</v>
      </c>
      <c r="K29" s="47" t="s">
        <v>469</v>
      </c>
      <c r="L29" s="3"/>
      <c r="M29" s="47"/>
    </row>
    <row r="32" spans="1:13" ht="15" thickBot="1"/>
    <row r="33" spans="1:13" ht="21" thickBot="1">
      <c r="A33" s="181" t="s">
        <v>27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25" t="str">
        <f>+TABELLONE!A109</f>
        <v>BRIGATA GURREN</v>
      </c>
      <c r="B35" s="38">
        <f>IF(B48&lt;66,0,IF(B48&lt;70,1,IF(B48&lt;74,2,IF(B48&lt;78,3,IF(B48&lt;82,4,IF(B48&lt;86,5,IF(B48&lt;90,6,IF(B48&lt;94,7,IF(B48&lt;98,8,IF(B48&lt;101,9,10))))))))))</f>
        <v>1</v>
      </c>
      <c r="C35" s="25" t="str">
        <f>+TABELLONE!B109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J35" s="25" t="str">
        <f>+TABELLONE!A110</f>
        <v>MARCELLONA</v>
      </c>
      <c r="K35" s="38">
        <f>IF(K48&lt;66,0,IF(K48&lt;70,1,IF(K48&lt;74,2,IF(K48&lt;78,3,IF(K48&lt;82,4,IF(K48&lt;86,5,IF(K48&lt;90,6,IF(K48&lt;94,7,IF(K48&lt;98,8,IF(K48&lt;101,9,10))))))))))</f>
        <v>2</v>
      </c>
      <c r="L35" s="25" t="str">
        <f>+TABELLONE!B110</f>
        <v>CSKA SCINA</v>
      </c>
      <c r="M35" s="38">
        <f>IF(M48&lt;66,0,IF(M48&lt;70,1,IF(M48&lt;74,2,IF(M48&lt;78,3,IF(M48&lt;82,4,IF(M48&lt;86,5,IF(M48&lt;90,6,IF(M48&lt;94,7,IF(M48&lt;98,8,IF(M48&lt;101,9,10))))))))))</f>
        <v>2</v>
      </c>
    </row>
    <row r="36" spans="1:13">
      <c r="A36" s="9" t="s">
        <v>66</v>
      </c>
      <c r="B36" s="39">
        <v>3.5</v>
      </c>
      <c r="C36" s="9" t="s">
        <v>79</v>
      </c>
      <c r="D36" s="39">
        <v>5</v>
      </c>
      <c r="J36" s="9" t="s">
        <v>48</v>
      </c>
      <c r="K36" s="39">
        <v>6</v>
      </c>
      <c r="L36" s="8" t="s">
        <v>617</v>
      </c>
      <c r="M36" s="39">
        <v>6.5</v>
      </c>
    </row>
    <row r="37" spans="1:13">
      <c r="A37" s="9" t="s">
        <v>114</v>
      </c>
      <c r="B37" s="40">
        <v>6</v>
      </c>
      <c r="C37" s="9" t="s">
        <v>100</v>
      </c>
      <c r="D37" s="40">
        <v>5.5</v>
      </c>
      <c r="J37" s="9" t="s">
        <v>437</v>
      </c>
      <c r="K37" s="40">
        <v>5.5</v>
      </c>
      <c r="L37" s="9" t="s">
        <v>125</v>
      </c>
      <c r="M37" s="40">
        <v>5.5</v>
      </c>
    </row>
    <row r="38" spans="1:13">
      <c r="A38" s="9" t="s">
        <v>147</v>
      </c>
      <c r="B38" s="40">
        <v>6</v>
      </c>
      <c r="C38" s="9" t="s">
        <v>149</v>
      </c>
      <c r="D38" s="40">
        <v>6</v>
      </c>
      <c r="J38" s="9" t="s">
        <v>239</v>
      </c>
      <c r="K38" s="40">
        <v>4.5</v>
      </c>
      <c r="L38" s="9" t="s">
        <v>180</v>
      </c>
      <c r="M38" s="40">
        <v>5.5</v>
      </c>
    </row>
    <row r="39" spans="1:13">
      <c r="A39" s="9" t="s">
        <v>333</v>
      </c>
      <c r="B39" s="40">
        <v>6</v>
      </c>
      <c r="C39" s="9" t="s">
        <v>204</v>
      </c>
      <c r="D39" s="40">
        <v>7</v>
      </c>
      <c r="J39" s="9" t="s">
        <v>103</v>
      </c>
      <c r="K39" s="40">
        <v>6</v>
      </c>
      <c r="L39" s="9" t="s">
        <v>358</v>
      </c>
      <c r="M39" s="40">
        <v>6.5</v>
      </c>
    </row>
    <row r="40" spans="1:13">
      <c r="A40" s="9" t="s">
        <v>91</v>
      </c>
      <c r="B40" s="40">
        <v>5</v>
      </c>
      <c r="C40" s="9" t="s">
        <v>73</v>
      </c>
      <c r="D40" s="40">
        <v>6.5</v>
      </c>
      <c r="J40" s="9" t="s">
        <v>89</v>
      </c>
      <c r="K40" s="40">
        <v>6</v>
      </c>
      <c r="L40" s="9" t="s">
        <v>399</v>
      </c>
      <c r="M40" s="40">
        <v>5</v>
      </c>
    </row>
    <row r="41" spans="1:13">
      <c r="A41" s="9" t="s">
        <v>102</v>
      </c>
      <c r="B41" s="40">
        <v>6.5</v>
      </c>
      <c r="C41" s="9" t="s">
        <v>81</v>
      </c>
      <c r="D41" s="40">
        <v>6.5</v>
      </c>
      <c r="J41" s="9" t="s">
        <v>286</v>
      </c>
      <c r="K41" s="40">
        <v>10</v>
      </c>
      <c r="L41" s="9" t="s">
        <v>77</v>
      </c>
      <c r="M41" s="40">
        <v>8</v>
      </c>
    </row>
    <row r="42" spans="1:13">
      <c r="A42" s="9" t="s">
        <v>342</v>
      </c>
      <c r="B42" s="40">
        <v>6.5</v>
      </c>
      <c r="C42" s="9" t="s">
        <v>247</v>
      </c>
      <c r="D42" s="40">
        <v>6</v>
      </c>
      <c r="J42" s="9" t="s">
        <v>83</v>
      </c>
      <c r="K42" s="40">
        <v>6.5</v>
      </c>
      <c r="L42" s="9" t="s">
        <v>254</v>
      </c>
      <c r="M42" s="40">
        <v>5</v>
      </c>
    </row>
    <row r="43" spans="1:13">
      <c r="A43" s="9" t="s">
        <v>202</v>
      </c>
      <c r="B43" s="40">
        <v>7.5</v>
      </c>
      <c r="C43" s="72" t="s">
        <v>76</v>
      </c>
      <c r="D43" s="73">
        <v>8.5</v>
      </c>
      <c r="J43" s="9" t="s">
        <v>152</v>
      </c>
      <c r="K43" s="40">
        <v>6.5</v>
      </c>
      <c r="L43" s="9" t="s">
        <v>90</v>
      </c>
      <c r="M43" s="40">
        <v>6</v>
      </c>
    </row>
    <row r="44" spans="1:13">
      <c r="A44" s="9" t="s">
        <v>271</v>
      </c>
      <c r="B44" s="40">
        <v>5</v>
      </c>
      <c r="C44" s="9" t="s">
        <v>380</v>
      </c>
      <c r="D44" s="40">
        <v>6.5</v>
      </c>
      <c r="J44" s="9" t="s">
        <v>275</v>
      </c>
      <c r="K44" s="40">
        <v>6.5</v>
      </c>
      <c r="L44" s="9" t="s">
        <v>172</v>
      </c>
      <c r="M44" s="40">
        <v>10</v>
      </c>
    </row>
    <row r="45" spans="1:13">
      <c r="A45" s="9" t="s">
        <v>169</v>
      </c>
      <c r="B45" s="40">
        <v>8.5</v>
      </c>
      <c r="C45" s="9" t="s">
        <v>163</v>
      </c>
      <c r="D45" s="40">
        <v>14.5</v>
      </c>
      <c r="J45" s="9" t="s">
        <v>67</v>
      </c>
      <c r="K45" s="40">
        <v>6</v>
      </c>
      <c r="L45" s="9" t="s">
        <v>75</v>
      </c>
      <c r="M45" s="40">
        <v>6.5</v>
      </c>
    </row>
    <row r="46" spans="1:13" ht="15" thickBot="1">
      <c r="A46" s="9" t="s">
        <v>279</v>
      </c>
      <c r="B46" s="40">
        <v>6.5</v>
      </c>
      <c r="C46" s="9" t="s">
        <v>70</v>
      </c>
      <c r="D46" s="40">
        <v>10</v>
      </c>
      <c r="J46" s="9" t="s">
        <v>84</v>
      </c>
      <c r="K46" s="40">
        <v>6</v>
      </c>
      <c r="L46" s="139" t="s">
        <v>182</v>
      </c>
      <c r="M46" s="136">
        <v>5.5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68</v>
      </c>
      <c r="D48" s="61">
        <f>SUM(D36:D47)</f>
        <v>82</v>
      </c>
      <c r="K48" s="61">
        <f>SUM(K36:K47)</f>
        <v>70.5</v>
      </c>
      <c r="M48" s="61">
        <f>SUM(M36:M47)</f>
        <v>70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66</v>
      </c>
      <c r="B50" s="45">
        <v>3.5</v>
      </c>
      <c r="C50" s="1" t="s">
        <v>79</v>
      </c>
      <c r="D50" s="45">
        <v>5</v>
      </c>
      <c r="J50" s="1" t="s">
        <v>48</v>
      </c>
      <c r="K50" s="45">
        <v>6</v>
      </c>
      <c r="L50" s="1" t="s">
        <v>617</v>
      </c>
      <c r="M50" s="45">
        <v>6.5</v>
      </c>
    </row>
    <row r="51" spans="1:13">
      <c r="A51" s="2" t="s">
        <v>150</v>
      </c>
      <c r="B51" s="84">
        <v>6</v>
      </c>
      <c r="C51" s="2" t="s">
        <v>148</v>
      </c>
      <c r="D51" s="84">
        <v>6</v>
      </c>
      <c r="J51" s="2" t="s">
        <v>323</v>
      </c>
      <c r="K51" s="84" t="s">
        <v>469</v>
      </c>
      <c r="L51" s="2" t="s">
        <v>238</v>
      </c>
      <c r="M51" s="84">
        <v>6</v>
      </c>
    </row>
    <row r="52" spans="1:13">
      <c r="A52" s="2" t="s">
        <v>192</v>
      </c>
      <c r="B52" s="46">
        <v>6</v>
      </c>
      <c r="C52" s="2" t="s">
        <v>224</v>
      </c>
      <c r="D52" s="46" t="s">
        <v>469</v>
      </c>
      <c r="J52" s="2" t="s">
        <v>124</v>
      </c>
      <c r="K52" s="46">
        <v>5</v>
      </c>
      <c r="L52" s="2" t="s">
        <v>240</v>
      </c>
      <c r="M52" s="46">
        <v>5.5</v>
      </c>
    </row>
    <row r="53" spans="1:13">
      <c r="A53" s="2" t="s">
        <v>329</v>
      </c>
      <c r="B53" s="46" t="s">
        <v>469</v>
      </c>
      <c r="C53" s="2" t="s">
        <v>370</v>
      </c>
      <c r="D53" s="46">
        <v>5</v>
      </c>
      <c r="J53" s="2" t="s">
        <v>610</v>
      </c>
      <c r="K53" s="46">
        <v>6</v>
      </c>
      <c r="L53" s="2" t="s">
        <v>363</v>
      </c>
      <c r="M53" s="46" t="s">
        <v>469</v>
      </c>
    </row>
    <row r="54" spans="1:13">
      <c r="A54" s="2" t="s">
        <v>181</v>
      </c>
      <c r="B54" s="87">
        <v>10.5</v>
      </c>
      <c r="C54" s="74" t="s">
        <v>203</v>
      </c>
      <c r="D54" s="75">
        <v>8.5</v>
      </c>
      <c r="J54" s="2" t="s">
        <v>287</v>
      </c>
      <c r="K54" s="87">
        <v>6.5</v>
      </c>
      <c r="L54" s="2" t="s">
        <v>461</v>
      </c>
      <c r="M54" s="87">
        <v>8</v>
      </c>
    </row>
    <row r="55" spans="1:13">
      <c r="A55" s="2" t="s">
        <v>92</v>
      </c>
      <c r="B55" s="84">
        <v>5.5</v>
      </c>
      <c r="C55" s="2" t="s">
        <v>301</v>
      </c>
      <c r="D55" s="84">
        <v>5.5</v>
      </c>
      <c r="J55" s="2" t="s">
        <v>157</v>
      </c>
      <c r="K55" s="84">
        <v>9</v>
      </c>
      <c r="L55" s="2" t="s">
        <v>267</v>
      </c>
      <c r="M55" s="84">
        <v>5</v>
      </c>
    </row>
    <row r="56" spans="1:13">
      <c r="A56" s="2" t="s">
        <v>371</v>
      </c>
      <c r="B56" s="46">
        <v>7</v>
      </c>
      <c r="C56" s="2" t="s">
        <v>305</v>
      </c>
      <c r="D56" s="46" t="s">
        <v>469</v>
      </c>
      <c r="J56" s="2" t="s">
        <v>145</v>
      </c>
      <c r="K56" s="46" t="s">
        <v>469</v>
      </c>
      <c r="L56" s="2" t="s">
        <v>193</v>
      </c>
      <c r="M56" s="46">
        <v>6.5</v>
      </c>
    </row>
    <row r="57" spans="1:13">
      <c r="A57" s="2" t="s">
        <v>347</v>
      </c>
      <c r="B57" s="46">
        <v>5.5</v>
      </c>
      <c r="C57" s="2" t="s">
        <v>614</v>
      </c>
      <c r="D57" s="46" t="s">
        <v>469</v>
      </c>
      <c r="J57" s="2" t="s">
        <v>398</v>
      </c>
      <c r="K57" s="46" t="s">
        <v>469</v>
      </c>
      <c r="L57" s="2" t="s">
        <v>618</v>
      </c>
      <c r="M57" s="46" t="s">
        <v>469</v>
      </c>
    </row>
    <row r="58" spans="1:13">
      <c r="A58" s="2" t="s">
        <v>409</v>
      </c>
      <c r="B58" s="46">
        <v>5</v>
      </c>
      <c r="C58" s="2" t="s">
        <v>298</v>
      </c>
      <c r="D58" s="46" t="s">
        <v>469</v>
      </c>
      <c r="J58" s="2" t="s">
        <v>392</v>
      </c>
      <c r="K58" s="46" t="s">
        <v>469</v>
      </c>
      <c r="L58" s="2" t="s">
        <v>376</v>
      </c>
      <c r="M58" s="46" t="s">
        <v>469</v>
      </c>
    </row>
    <row r="59" spans="1:13" ht="15" thickBot="1">
      <c r="A59" s="3" t="s">
        <v>348</v>
      </c>
      <c r="B59" s="47" t="s">
        <v>469</v>
      </c>
      <c r="C59" s="3" t="s">
        <v>80</v>
      </c>
      <c r="D59" s="47" t="s">
        <v>469</v>
      </c>
      <c r="J59" s="3" t="s">
        <v>612</v>
      </c>
      <c r="K59" s="47" t="s">
        <v>469</v>
      </c>
      <c r="L59" s="132" t="s">
        <v>615</v>
      </c>
      <c r="M59" s="133">
        <v>5.5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F5" sqref="F5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5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+TABELLONE!B107</f>
        <v>SOLOPISA 1909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+TABELLONE!A107</f>
        <v>UNAJUNGLACAZO FC</v>
      </c>
      <c r="D5" s="38">
        <f>IF(D18&lt;66,0,IF(D18&lt;70,1,IF(D18&lt;74,2,IF(D18&lt;78,3,IF(D18&lt;82,4,IF(D18&lt;86,5,IF(D18&lt;90,6,IF(D18&lt;94,7,IF(D18&lt;98,8,IF(D18&lt;101,9,10))))))))))</f>
        <v>2</v>
      </c>
      <c r="F5" s="86" t="s">
        <v>155</v>
      </c>
      <c r="J5" s="25" t="str">
        <f>+TABELLONE!B108</f>
        <v>SCARSENAL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+TABELLONE!A108</f>
        <v>CICCIOBUCCIO</v>
      </c>
      <c r="M5" s="38">
        <f>IF(M18&lt;66,0,IF(M18&lt;70,1,IF(M18&lt;74,2,IF(M18&lt;78,3,IF(M18&lt;82,4,IF(M18&lt;86,5,IF(M18&lt;90,6,IF(M18&lt;94,7,IF(M18&lt;98,8,IF(M18&lt;101,9,10))))))))))</f>
        <v>2</v>
      </c>
    </row>
    <row r="6" spans="1:13" ht="15">
      <c r="A6" s="9" t="s">
        <v>117</v>
      </c>
      <c r="B6" s="39">
        <v>6</v>
      </c>
      <c r="C6" s="9" t="s">
        <v>82</v>
      </c>
      <c r="D6" s="39">
        <v>5</v>
      </c>
      <c r="F6" t="s">
        <v>627</v>
      </c>
      <c r="G6" s="97"/>
      <c r="J6" s="9" t="s">
        <v>444</v>
      </c>
      <c r="K6" s="39">
        <v>4.5</v>
      </c>
      <c r="L6" s="9" t="s">
        <v>324</v>
      </c>
      <c r="M6" s="39">
        <v>6</v>
      </c>
    </row>
    <row r="7" spans="1:13" ht="15">
      <c r="A7" s="9" t="s">
        <v>96</v>
      </c>
      <c r="B7" s="40">
        <v>6</v>
      </c>
      <c r="C7" s="9" t="s">
        <v>349</v>
      </c>
      <c r="D7" s="40">
        <v>6</v>
      </c>
      <c r="F7" t="s">
        <v>629</v>
      </c>
      <c r="G7" s="97"/>
      <c r="J7" s="9" t="s">
        <v>97</v>
      </c>
      <c r="K7" s="40">
        <v>6.5</v>
      </c>
      <c r="L7" s="72" t="s">
        <v>131</v>
      </c>
      <c r="M7" s="73">
        <v>0</v>
      </c>
    </row>
    <row r="8" spans="1:13" ht="15">
      <c r="A8" s="9" t="s">
        <v>106</v>
      </c>
      <c r="B8" s="40">
        <v>6</v>
      </c>
      <c r="C8" s="72" t="s">
        <v>123</v>
      </c>
      <c r="D8" s="73">
        <v>6.5</v>
      </c>
      <c r="F8" t="s">
        <v>628</v>
      </c>
      <c r="G8" s="97"/>
      <c r="J8" s="9" t="s">
        <v>312</v>
      </c>
      <c r="K8" s="40">
        <v>6.5</v>
      </c>
      <c r="L8" s="9" t="s">
        <v>425</v>
      </c>
      <c r="M8" s="40">
        <v>7</v>
      </c>
    </row>
    <row r="9" spans="1:13" ht="15">
      <c r="A9" s="72" t="s">
        <v>394</v>
      </c>
      <c r="B9" s="73">
        <v>6.5</v>
      </c>
      <c r="C9" s="9" t="s">
        <v>388</v>
      </c>
      <c r="D9" s="40">
        <v>5.5</v>
      </c>
      <c r="F9" t="s">
        <v>630</v>
      </c>
      <c r="G9" s="97"/>
      <c r="J9" s="72" t="s">
        <v>619</v>
      </c>
      <c r="K9" s="73">
        <v>6</v>
      </c>
      <c r="L9" s="9" t="s">
        <v>382</v>
      </c>
      <c r="M9" s="40">
        <v>7</v>
      </c>
    </row>
    <row r="10" spans="1:13" ht="15">
      <c r="A10" s="9" t="s">
        <v>546</v>
      </c>
      <c r="B10" s="40">
        <v>4.5</v>
      </c>
      <c r="C10" s="9" t="s">
        <v>367</v>
      </c>
      <c r="D10" s="40">
        <v>6</v>
      </c>
      <c r="F10" t="s">
        <v>631</v>
      </c>
      <c r="G10" s="97"/>
      <c r="J10" s="9" t="s">
        <v>71</v>
      </c>
      <c r="K10" s="40">
        <v>5.5</v>
      </c>
      <c r="L10" s="9" t="s">
        <v>208</v>
      </c>
      <c r="M10" s="40">
        <v>10.5</v>
      </c>
    </row>
    <row r="11" spans="1:13" ht="15">
      <c r="A11" s="9" t="s">
        <v>322</v>
      </c>
      <c r="B11" s="40">
        <v>5.5</v>
      </c>
      <c r="C11" s="9" t="s">
        <v>361</v>
      </c>
      <c r="D11" s="40">
        <v>6</v>
      </c>
      <c r="F11" t="s">
        <v>632</v>
      </c>
      <c r="G11" s="97"/>
      <c r="J11" s="9" t="s">
        <v>289</v>
      </c>
      <c r="K11" s="40">
        <v>6.5</v>
      </c>
      <c r="L11" s="9" t="s">
        <v>277</v>
      </c>
      <c r="M11" s="40">
        <v>6</v>
      </c>
    </row>
    <row r="12" spans="1:13" ht="15">
      <c r="A12" s="9" t="s">
        <v>72</v>
      </c>
      <c r="B12" s="40">
        <v>6</v>
      </c>
      <c r="C12" s="9" t="s">
        <v>303</v>
      </c>
      <c r="D12" s="40">
        <v>6.5</v>
      </c>
      <c r="F12" t="s">
        <v>537</v>
      </c>
      <c r="G12" s="97"/>
      <c r="J12" s="9" t="s">
        <v>127</v>
      </c>
      <c r="K12" s="40">
        <v>6</v>
      </c>
      <c r="L12" s="9" t="s">
        <v>306</v>
      </c>
      <c r="M12" s="40">
        <v>6</v>
      </c>
    </row>
    <row r="13" spans="1:13" ht="15">
      <c r="A13" s="9" t="s">
        <v>300</v>
      </c>
      <c r="B13" s="40">
        <v>6</v>
      </c>
      <c r="C13" s="9" t="s">
        <v>294</v>
      </c>
      <c r="D13" s="40">
        <v>6</v>
      </c>
      <c r="F13" t="s">
        <v>624</v>
      </c>
      <c r="G13" s="97"/>
      <c r="J13" s="9" t="s">
        <v>101</v>
      </c>
      <c r="K13" s="40">
        <v>5.5</v>
      </c>
      <c r="L13" s="9" t="s">
        <v>448</v>
      </c>
      <c r="M13" s="40">
        <v>6</v>
      </c>
    </row>
    <row r="14" spans="1:13" ht="15">
      <c r="A14" s="9" t="s">
        <v>65</v>
      </c>
      <c r="B14" s="40">
        <v>8</v>
      </c>
      <c r="C14" s="9" t="s">
        <v>276</v>
      </c>
      <c r="D14" s="40">
        <v>6</v>
      </c>
      <c r="G14" s="97"/>
      <c r="J14" s="9" t="s">
        <v>62</v>
      </c>
      <c r="K14" s="40">
        <v>16</v>
      </c>
      <c r="L14" s="9" t="s">
        <v>272</v>
      </c>
      <c r="M14" s="40">
        <v>7</v>
      </c>
    </row>
    <row r="15" spans="1:13" ht="15">
      <c r="A15" s="9" t="s">
        <v>285</v>
      </c>
      <c r="B15" s="40">
        <v>5.5</v>
      </c>
      <c r="C15" s="9" t="s">
        <v>269</v>
      </c>
      <c r="D15" s="40">
        <v>10</v>
      </c>
      <c r="G15" s="97"/>
      <c r="J15" s="9" t="s">
        <v>63</v>
      </c>
      <c r="K15" s="40">
        <v>8</v>
      </c>
      <c r="L15" s="9" t="s">
        <v>95</v>
      </c>
      <c r="M15" s="40">
        <v>10.5</v>
      </c>
    </row>
    <row r="16" spans="1:13" ht="16" thickBot="1">
      <c r="A16" s="9" t="s">
        <v>69</v>
      </c>
      <c r="B16" s="40">
        <v>5.5</v>
      </c>
      <c r="C16" s="9" t="s">
        <v>187</v>
      </c>
      <c r="D16" s="40">
        <v>10</v>
      </c>
      <c r="G16" s="97"/>
      <c r="J16" s="9" t="s">
        <v>274</v>
      </c>
      <c r="K16" s="40">
        <v>6</v>
      </c>
      <c r="L16" s="9" t="s">
        <v>288</v>
      </c>
      <c r="M16" s="40">
        <v>6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66.5</v>
      </c>
      <c r="D18" s="91">
        <f>SUM(D6:D17)</f>
        <v>73.5</v>
      </c>
      <c r="K18" s="91">
        <f>SUM(K6:K17)</f>
        <v>78</v>
      </c>
      <c r="M18" s="91">
        <f>SUM(M6:M17)</f>
        <v>72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117</v>
      </c>
      <c r="B20" s="45">
        <v>6</v>
      </c>
      <c r="C20" s="1" t="s">
        <v>82</v>
      </c>
      <c r="D20" s="45">
        <v>5</v>
      </c>
      <c r="J20" s="1" t="s">
        <v>444</v>
      </c>
      <c r="K20" s="45">
        <v>4.5</v>
      </c>
      <c r="L20" s="1" t="s">
        <v>324</v>
      </c>
      <c r="M20" s="45">
        <v>6</v>
      </c>
    </row>
    <row r="21" spans="1:13">
      <c r="A21" s="2" t="s">
        <v>129</v>
      </c>
      <c r="B21" s="84" t="s">
        <v>469</v>
      </c>
      <c r="C21" s="74" t="s">
        <v>302</v>
      </c>
      <c r="D21" s="75">
        <v>6.5</v>
      </c>
      <c r="J21" s="74" t="s">
        <v>141</v>
      </c>
      <c r="K21" s="75">
        <v>6</v>
      </c>
      <c r="L21" s="2" t="s">
        <v>494</v>
      </c>
      <c r="M21" s="84" t="s">
        <v>469</v>
      </c>
    </row>
    <row r="22" spans="1:13">
      <c r="A22" s="2" t="s">
        <v>321</v>
      </c>
      <c r="B22" s="46" t="s">
        <v>469</v>
      </c>
      <c r="C22" s="2" t="s">
        <v>328</v>
      </c>
      <c r="D22" s="46">
        <v>5.5</v>
      </c>
      <c r="J22" s="2" t="s">
        <v>119</v>
      </c>
      <c r="K22" s="46">
        <v>6</v>
      </c>
      <c r="L22" s="2" t="s">
        <v>362</v>
      </c>
      <c r="M22" s="46" t="s">
        <v>469</v>
      </c>
    </row>
    <row r="23" spans="1:13">
      <c r="A23" s="74" t="s">
        <v>133</v>
      </c>
      <c r="B23" s="75">
        <v>6.5</v>
      </c>
      <c r="C23" s="2" t="s">
        <v>200</v>
      </c>
      <c r="D23" s="46" t="s">
        <v>469</v>
      </c>
      <c r="J23" s="2" t="s">
        <v>408</v>
      </c>
      <c r="K23" s="46" t="s">
        <v>469</v>
      </c>
      <c r="L23" s="2" t="s">
        <v>115</v>
      </c>
      <c r="M23" s="46" t="s">
        <v>469</v>
      </c>
    </row>
    <row r="24" spans="1:13">
      <c r="A24" s="2" t="s">
        <v>456</v>
      </c>
      <c r="B24" s="87">
        <v>6</v>
      </c>
      <c r="C24" s="2" t="s">
        <v>293</v>
      </c>
      <c r="D24" s="84" t="s">
        <v>469</v>
      </c>
      <c r="J24" s="2" t="s">
        <v>445</v>
      </c>
      <c r="K24" s="87">
        <v>3</v>
      </c>
      <c r="L24" s="2" t="s">
        <v>297</v>
      </c>
      <c r="M24" s="87">
        <v>6.5</v>
      </c>
    </row>
    <row r="25" spans="1:13">
      <c r="A25" s="2" t="s">
        <v>74</v>
      </c>
      <c r="B25" s="84">
        <v>7</v>
      </c>
      <c r="C25" s="2" t="s">
        <v>246</v>
      </c>
      <c r="D25" s="46" t="s">
        <v>469</v>
      </c>
      <c r="J25" s="2" t="s">
        <v>330</v>
      </c>
      <c r="K25" s="84">
        <v>7.5</v>
      </c>
      <c r="L25" s="2" t="s">
        <v>248</v>
      </c>
      <c r="M25" s="84" t="s">
        <v>469</v>
      </c>
    </row>
    <row r="26" spans="1:13">
      <c r="A26" s="2" t="s">
        <v>130</v>
      </c>
      <c r="B26" s="46">
        <v>7.5</v>
      </c>
      <c r="C26" s="2" t="s">
        <v>190</v>
      </c>
      <c r="D26" s="46">
        <v>4.5</v>
      </c>
      <c r="F26" s="72"/>
      <c r="G26" s="73"/>
      <c r="J26" s="2"/>
      <c r="K26" s="46"/>
      <c r="L26" s="2" t="s">
        <v>344</v>
      </c>
      <c r="M26" s="46">
        <v>5.5</v>
      </c>
    </row>
    <row r="27" spans="1:13">
      <c r="A27" s="2" t="s">
        <v>613</v>
      </c>
      <c r="B27" s="46">
        <v>5</v>
      </c>
      <c r="C27" s="2"/>
      <c r="D27" s="46"/>
      <c r="F27" s="74"/>
      <c r="G27" s="75"/>
      <c r="J27" s="2" t="s">
        <v>609</v>
      </c>
      <c r="K27" s="46">
        <v>6</v>
      </c>
      <c r="L27" s="2" t="s">
        <v>85</v>
      </c>
      <c r="M27" s="46">
        <v>5.5</v>
      </c>
    </row>
    <row r="28" spans="1:13">
      <c r="A28" s="2" t="s">
        <v>290</v>
      </c>
      <c r="B28" s="46" t="s">
        <v>469</v>
      </c>
      <c r="C28" s="2" t="s">
        <v>176</v>
      </c>
      <c r="D28" s="46" t="s">
        <v>469</v>
      </c>
      <c r="J28" s="2" t="s">
        <v>338</v>
      </c>
      <c r="K28" s="46">
        <v>4.5</v>
      </c>
      <c r="L28" s="2" t="s">
        <v>156</v>
      </c>
      <c r="M28" s="46" t="s">
        <v>469</v>
      </c>
    </row>
    <row r="29" spans="1:13" ht="15" thickBot="1">
      <c r="A29" s="3" t="s">
        <v>366</v>
      </c>
      <c r="B29" s="47" t="s">
        <v>469</v>
      </c>
      <c r="C29" s="3" t="s">
        <v>373</v>
      </c>
      <c r="D29" s="47">
        <v>6</v>
      </c>
      <c r="J29" s="3"/>
      <c r="K29" s="47"/>
      <c r="L29" s="3" t="s">
        <v>186</v>
      </c>
      <c r="M29" s="47">
        <v>10</v>
      </c>
    </row>
    <row r="32" spans="1:13" ht="15" thickBot="1"/>
    <row r="33" spans="1:13" ht="21" thickBot="1">
      <c r="A33" s="181" t="s">
        <v>27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25" t="str">
        <f>+TABELLONE!B109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25" t="str">
        <f>+TABELLONE!A109</f>
        <v>BRIGATA GURREN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+TABELLONE!B110</f>
        <v>CSKA SCINA</v>
      </c>
      <c r="K35" s="38">
        <f>IF(K48&lt;66,0,IF(K48&lt;70,1,IF(K48&lt;74,2,IF(K48&lt;78,3,IF(K48&lt;82,4,IF(K48&lt;86,5,IF(K48&lt;90,6,IF(K48&lt;94,7,IF(K48&lt;98,8,IF(K48&lt;101,9,10))))))))))</f>
        <v>0</v>
      </c>
      <c r="L35" s="25" t="str">
        <f>+TABELLONE!A110</f>
        <v>MARCELLONA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9" t="s">
        <v>79</v>
      </c>
      <c r="B36" s="39">
        <v>6</v>
      </c>
      <c r="C36" s="9" t="s">
        <v>66</v>
      </c>
      <c r="D36" s="39">
        <v>5</v>
      </c>
      <c r="J36" s="9" t="s">
        <v>617</v>
      </c>
      <c r="K36" s="39">
        <v>3.5</v>
      </c>
      <c r="L36" s="9" t="s">
        <v>48</v>
      </c>
      <c r="M36" s="39">
        <v>5</v>
      </c>
    </row>
    <row r="37" spans="1:13">
      <c r="A37" s="72" t="s">
        <v>204</v>
      </c>
      <c r="B37" s="73">
        <v>6</v>
      </c>
      <c r="C37" s="9" t="s">
        <v>114</v>
      </c>
      <c r="D37" s="40">
        <v>6.5</v>
      </c>
      <c r="J37" s="9" t="s">
        <v>180</v>
      </c>
      <c r="K37" s="40">
        <v>5.5</v>
      </c>
      <c r="L37" s="9" t="s">
        <v>437</v>
      </c>
      <c r="M37" s="40">
        <v>6</v>
      </c>
    </row>
    <row r="38" spans="1:13">
      <c r="A38" s="9" t="s">
        <v>149</v>
      </c>
      <c r="B38" s="40">
        <v>6</v>
      </c>
      <c r="C38" s="9" t="s">
        <v>147</v>
      </c>
      <c r="D38" s="40">
        <v>6</v>
      </c>
      <c r="J38" s="72" t="s">
        <v>191</v>
      </c>
      <c r="K38" s="73">
        <v>6</v>
      </c>
      <c r="L38" s="9" t="s">
        <v>103</v>
      </c>
      <c r="M38" s="40">
        <v>5.5</v>
      </c>
    </row>
    <row r="39" spans="1:13">
      <c r="A39" s="9" t="s">
        <v>148</v>
      </c>
      <c r="B39" s="40">
        <v>4.5</v>
      </c>
      <c r="C39" s="9" t="s">
        <v>333</v>
      </c>
      <c r="D39" s="40">
        <v>5</v>
      </c>
      <c r="J39" s="9" t="s">
        <v>125</v>
      </c>
      <c r="K39" s="40">
        <v>7</v>
      </c>
      <c r="L39" s="9" t="s">
        <v>611</v>
      </c>
      <c r="M39" s="40">
        <v>5</v>
      </c>
    </row>
    <row r="40" spans="1:13">
      <c r="A40" s="9" t="s">
        <v>160</v>
      </c>
      <c r="B40" s="40">
        <v>6.5</v>
      </c>
      <c r="C40" s="9" t="s">
        <v>91</v>
      </c>
      <c r="D40" s="40">
        <v>6.5</v>
      </c>
      <c r="J40" s="9" t="s">
        <v>358</v>
      </c>
      <c r="K40" s="40">
        <v>5</v>
      </c>
      <c r="L40" s="72" t="s">
        <v>287</v>
      </c>
      <c r="M40" s="73">
        <v>4.5</v>
      </c>
    </row>
    <row r="41" spans="1:13">
      <c r="A41" s="72" t="s">
        <v>73</v>
      </c>
      <c r="B41" s="73">
        <v>6</v>
      </c>
      <c r="C41" s="9" t="s">
        <v>181</v>
      </c>
      <c r="D41" s="40">
        <v>6.5</v>
      </c>
      <c r="J41" s="72" t="s">
        <v>77</v>
      </c>
      <c r="K41" s="73">
        <v>5.5</v>
      </c>
      <c r="L41" s="9" t="s">
        <v>286</v>
      </c>
      <c r="M41" s="40">
        <v>7.5</v>
      </c>
    </row>
    <row r="42" spans="1:13">
      <c r="A42" s="9" t="s">
        <v>81</v>
      </c>
      <c r="B42" s="40">
        <v>6.5</v>
      </c>
      <c r="C42" s="72" t="s">
        <v>202</v>
      </c>
      <c r="D42" s="73">
        <v>5.5</v>
      </c>
      <c r="J42" s="9" t="s">
        <v>254</v>
      </c>
      <c r="K42" s="40">
        <v>5</v>
      </c>
      <c r="L42" s="9" t="s">
        <v>152</v>
      </c>
      <c r="M42" s="40">
        <v>6.5</v>
      </c>
    </row>
    <row r="43" spans="1:13">
      <c r="A43" s="9" t="s">
        <v>76</v>
      </c>
      <c r="B43" s="40">
        <v>6</v>
      </c>
      <c r="C43" s="9" t="s">
        <v>342</v>
      </c>
      <c r="D43" s="40">
        <v>6</v>
      </c>
      <c r="J43" s="9" t="s">
        <v>399</v>
      </c>
      <c r="K43" s="40">
        <v>6</v>
      </c>
      <c r="L43" s="9" t="s">
        <v>157</v>
      </c>
      <c r="M43" s="40">
        <v>5</v>
      </c>
    </row>
    <row r="44" spans="1:13">
      <c r="A44" s="9" t="s">
        <v>203</v>
      </c>
      <c r="B44" s="40">
        <v>7.5</v>
      </c>
      <c r="C44" s="72" t="s">
        <v>102</v>
      </c>
      <c r="D44" s="73">
        <v>5.5</v>
      </c>
      <c r="J44" s="9" t="s">
        <v>172</v>
      </c>
      <c r="K44" s="40">
        <v>6</v>
      </c>
      <c r="L44" s="9" t="s">
        <v>275</v>
      </c>
      <c r="M44" s="40">
        <v>5.5</v>
      </c>
    </row>
    <row r="45" spans="1:13">
      <c r="A45" s="9" t="s">
        <v>163</v>
      </c>
      <c r="B45" s="40">
        <v>5.5</v>
      </c>
      <c r="C45" s="9" t="s">
        <v>279</v>
      </c>
      <c r="D45" s="40">
        <v>11</v>
      </c>
      <c r="J45" s="9" t="s">
        <v>618</v>
      </c>
      <c r="K45" s="40">
        <v>8.5</v>
      </c>
      <c r="L45" s="9" t="s">
        <v>67</v>
      </c>
      <c r="M45" s="40">
        <v>8</v>
      </c>
    </row>
    <row r="46" spans="1:13" ht="15" thickBot="1">
      <c r="A46" s="72" t="s">
        <v>70</v>
      </c>
      <c r="B46" s="73">
        <v>9.5</v>
      </c>
      <c r="C46" s="9" t="s">
        <v>271</v>
      </c>
      <c r="D46" s="40">
        <v>8.5</v>
      </c>
      <c r="J46" s="9" t="s">
        <v>75</v>
      </c>
      <c r="K46" s="40">
        <v>6</v>
      </c>
      <c r="L46" s="139" t="s">
        <v>398</v>
      </c>
      <c r="M46" s="136">
        <v>4.5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71</v>
      </c>
      <c r="D48" s="61">
        <f>SUM(D36:D47)</f>
        <v>72</v>
      </c>
      <c r="K48" s="61">
        <f>SUM(K36:K47)</f>
        <v>65</v>
      </c>
      <c r="M48" s="61">
        <f>SUM(M36:M47)</f>
        <v>63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79</v>
      </c>
      <c r="B50" s="45">
        <v>6</v>
      </c>
      <c r="C50" s="1" t="s">
        <v>66</v>
      </c>
      <c r="D50" s="45">
        <v>5</v>
      </c>
      <c r="J50" s="1" t="s">
        <v>617</v>
      </c>
      <c r="K50" s="45">
        <v>3.5</v>
      </c>
      <c r="L50" s="1" t="s">
        <v>48</v>
      </c>
      <c r="M50" s="45">
        <v>5</v>
      </c>
    </row>
    <row r="51" spans="1:13">
      <c r="A51" s="2"/>
      <c r="B51" s="84"/>
      <c r="C51" s="2" t="s">
        <v>517</v>
      </c>
      <c r="D51" s="84">
        <v>5</v>
      </c>
      <c r="J51" s="74" t="s">
        <v>238</v>
      </c>
      <c r="K51" s="75">
        <v>6</v>
      </c>
      <c r="L51" s="2" t="s">
        <v>323</v>
      </c>
      <c r="M51" s="84">
        <v>6</v>
      </c>
    </row>
    <row r="52" spans="1:13">
      <c r="A52" s="2"/>
      <c r="B52" s="46"/>
      <c r="C52" s="2" t="s">
        <v>192</v>
      </c>
      <c r="D52" s="46">
        <v>4.5</v>
      </c>
      <c r="J52" s="2" t="s">
        <v>240</v>
      </c>
      <c r="K52" s="46">
        <v>10</v>
      </c>
      <c r="L52" s="2" t="s">
        <v>124</v>
      </c>
      <c r="M52" s="46">
        <v>6.5</v>
      </c>
    </row>
    <row r="53" spans="1:13">
      <c r="A53" s="74" t="s">
        <v>370</v>
      </c>
      <c r="B53" s="75">
        <v>6</v>
      </c>
      <c r="C53" s="2" t="s">
        <v>329</v>
      </c>
      <c r="D53" s="46" t="s">
        <v>469</v>
      </c>
      <c r="J53" s="2" t="s">
        <v>121</v>
      </c>
      <c r="K53" s="46">
        <v>6</v>
      </c>
      <c r="L53" s="2" t="s">
        <v>239</v>
      </c>
      <c r="M53" s="46">
        <v>5.5</v>
      </c>
    </row>
    <row r="54" spans="1:13">
      <c r="A54" s="2" t="s">
        <v>247</v>
      </c>
      <c r="B54" s="101" t="s">
        <v>469</v>
      </c>
      <c r="C54" s="74" t="s">
        <v>371</v>
      </c>
      <c r="D54" s="75">
        <v>5.5</v>
      </c>
      <c r="J54" s="74" t="s">
        <v>193</v>
      </c>
      <c r="K54" s="75">
        <v>5.5</v>
      </c>
      <c r="L54" s="2" t="s">
        <v>89</v>
      </c>
      <c r="M54" s="101" t="s">
        <v>469</v>
      </c>
    </row>
    <row r="55" spans="1:13">
      <c r="A55" s="74" t="s">
        <v>305</v>
      </c>
      <c r="B55" s="75">
        <v>6</v>
      </c>
      <c r="C55" s="74" t="s">
        <v>205</v>
      </c>
      <c r="D55" s="75">
        <v>5.5</v>
      </c>
      <c r="J55" s="2" t="s">
        <v>142</v>
      </c>
      <c r="K55" s="84">
        <v>10</v>
      </c>
      <c r="L55" s="2" t="s">
        <v>145</v>
      </c>
      <c r="M55" s="84" t="s">
        <v>469</v>
      </c>
    </row>
    <row r="56" spans="1:13">
      <c r="A56" s="2" t="s">
        <v>380</v>
      </c>
      <c r="B56" s="46" t="s">
        <v>469</v>
      </c>
      <c r="C56" s="2" t="s">
        <v>92</v>
      </c>
      <c r="D56" s="46" t="s">
        <v>469</v>
      </c>
      <c r="J56" s="2" t="s">
        <v>90</v>
      </c>
      <c r="K56" s="46">
        <v>6</v>
      </c>
      <c r="L56" s="74" t="s">
        <v>292</v>
      </c>
      <c r="M56" s="75">
        <v>4.5</v>
      </c>
    </row>
    <row r="57" spans="1:13">
      <c r="A57" s="74" t="s">
        <v>614</v>
      </c>
      <c r="B57" s="75">
        <v>9.5</v>
      </c>
      <c r="C57" s="2" t="s">
        <v>169</v>
      </c>
      <c r="D57" s="46">
        <v>12</v>
      </c>
      <c r="J57" s="2" t="s">
        <v>182</v>
      </c>
      <c r="K57" s="46">
        <v>13.5</v>
      </c>
      <c r="L57" s="2" t="s">
        <v>392</v>
      </c>
      <c r="M57" s="46" t="s">
        <v>469</v>
      </c>
    </row>
    <row r="58" spans="1:13">
      <c r="A58" s="2" t="s">
        <v>80</v>
      </c>
      <c r="B58" s="46">
        <v>6</v>
      </c>
      <c r="C58" s="2" t="s">
        <v>348</v>
      </c>
      <c r="D58" s="46" t="s">
        <v>469</v>
      </c>
      <c r="J58" s="2" t="s">
        <v>615</v>
      </c>
      <c r="K58" s="46">
        <v>9.5</v>
      </c>
      <c r="L58" s="74" t="s">
        <v>612</v>
      </c>
      <c r="M58" s="75">
        <v>4.5</v>
      </c>
    </row>
    <row r="59" spans="1:13" ht="15" thickBot="1">
      <c r="A59" s="3" t="s">
        <v>410</v>
      </c>
      <c r="B59" s="47">
        <v>5</v>
      </c>
      <c r="C59" s="3" t="s">
        <v>409</v>
      </c>
      <c r="D59" s="47" t="s">
        <v>469</v>
      </c>
      <c r="J59" s="3" t="s">
        <v>376</v>
      </c>
      <c r="K59" s="47" t="s">
        <v>469</v>
      </c>
      <c r="L59" s="3" t="s">
        <v>84</v>
      </c>
      <c r="M59" s="47" t="s">
        <v>469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F26" sqref="F26:G26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TABELLONE!A115</f>
        <v>UNAJUNGLACAZO FC</v>
      </c>
      <c r="B5" s="38">
        <f>IF(B18&lt;66,0,IF(B18&lt;70,1,IF(B18&lt;74,2,IF(B18&lt;78,3,IF(B18&lt;82,4,IF(B18&lt;86,5,IF(B18&lt;90,6,IF(B18&lt;94,7,IF(B18&lt;98,8,IF(B18&lt;101,9,10))))))))))</f>
        <v>5</v>
      </c>
      <c r="C5" s="25" t="str">
        <f>TABELLONE!B115</f>
        <v>SCARSENAL</v>
      </c>
      <c r="D5" s="38">
        <f>IF(D18&lt;66,0,IF(D18&lt;70,1,IF(D18&lt;74,2,IF(D18&lt;78,3,IF(D18&lt;82,4,IF(D18&lt;86,5,IF(D18&lt;90,6,IF(D18&lt;94,7,IF(D18&lt;98,8,IF(D18&lt;101,9,10))))))))))</f>
        <v>2</v>
      </c>
      <c r="J5" s="25" t="str">
        <f>TABELLONE!A116</f>
        <v>AC CONTE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TABELLONE!B116</f>
        <v>CSKA SCINA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5" ht="18">
      <c r="A6" s="9" t="s">
        <v>82</v>
      </c>
      <c r="B6" s="39">
        <v>7</v>
      </c>
      <c r="C6" s="9" t="s">
        <v>48</v>
      </c>
      <c r="D6" s="39">
        <v>5</v>
      </c>
      <c r="F6" s="86" t="s">
        <v>155</v>
      </c>
      <c r="H6" s="82"/>
      <c r="J6" s="9" t="s">
        <v>79</v>
      </c>
      <c r="K6" s="39">
        <v>5.5</v>
      </c>
      <c r="L6" s="9" t="s">
        <v>634</v>
      </c>
      <c r="M6" s="39">
        <v>2</v>
      </c>
      <c r="O6" s="77"/>
    </row>
    <row r="7" spans="1:15" ht="18">
      <c r="A7" s="9" t="s">
        <v>123</v>
      </c>
      <c r="B7" s="40">
        <v>4.5</v>
      </c>
      <c r="C7" s="9" t="s">
        <v>97</v>
      </c>
      <c r="D7" s="40">
        <v>10</v>
      </c>
      <c r="F7" s="88" t="s">
        <v>637</v>
      </c>
      <c r="H7" s="82"/>
      <c r="J7" s="9" t="s">
        <v>106</v>
      </c>
      <c r="K7" s="40">
        <v>10</v>
      </c>
      <c r="L7" s="9" t="s">
        <v>180</v>
      </c>
      <c r="M7" s="40">
        <v>6.5</v>
      </c>
      <c r="O7" s="77"/>
    </row>
    <row r="8" spans="1:15" ht="18">
      <c r="A8" s="72" t="s">
        <v>96</v>
      </c>
      <c r="B8" s="73">
        <v>7</v>
      </c>
      <c r="C8" s="9" t="s">
        <v>463</v>
      </c>
      <c r="D8" s="40">
        <v>6.5</v>
      </c>
      <c r="F8" s="88" t="s">
        <v>638</v>
      </c>
      <c r="H8" s="82"/>
      <c r="J8" s="9" t="s">
        <v>149</v>
      </c>
      <c r="K8" s="40">
        <v>6</v>
      </c>
      <c r="L8" s="9" t="s">
        <v>125</v>
      </c>
      <c r="M8" s="40">
        <v>6.5</v>
      </c>
      <c r="O8" s="77"/>
    </row>
    <row r="9" spans="1:15" ht="18">
      <c r="A9" s="9" t="s">
        <v>437</v>
      </c>
      <c r="B9" s="40">
        <v>5</v>
      </c>
      <c r="C9" s="9" t="s">
        <v>619</v>
      </c>
      <c r="D9" s="40">
        <v>5</v>
      </c>
      <c r="F9" s="88" t="s">
        <v>509</v>
      </c>
      <c r="H9" s="82"/>
      <c r="J9" s="9" t="s">
        <v>124</v>
      </c>
      <c r="K9" s="40">
        <v>4.5</v>
      </c>
      <c r="L9" s="9" t="s">
        <v>114</v>
      </c>
      <c r="M9" s="40">
        <v>5.5</v>
      </c>
      <c r="O9" s="77"/>
    </row>
    <row r="10" spans="1:15" ht="18">
      <c r="A10" s="9" t="s">
        <v>91</v>
      </c>
      <c r="B10" s="40">
        <v>7.5</v>
      </c>
      <c r="C10" s="9" t="s">
        <v>72</v>
      </c>
      <c r="D10" s="40">
        <v>6.5</v>
      </c>
      <c r="F10" s="88" t="s">
        <v>639</v>
      </c>
      <c r="H10" s="82"/>
      <c r="J10" s="9" t="s">
        <v>81</v>
      </c>
      <c r="K10" s="40">
        <v>5</v>
      </c>
      <c r="L10" s="9" t="s">
        <v>77</v>
      </c>
      <c r="M10" s="40">
        <v>5</v>
      </c>
      <c r="O10" s="77"/>
    </row>
    <row r="11" spans="1:15" ht="18">
      <c r="A11" s="9" t="s">
        <v>89</v>
      </c>
      <c r="B11" s="40">
        <v>6</v>
      </c>
      <c r="C11" s="72" t="s">
        <v>286</v>
      </c>
      <c r="D11" s="73">
        <v>5</v>
      </c>
      <c r="F11" s="88" t="s">
        <v>604</v>
      </c>
      <c r="H11" s="82"/>
      <c r="J11" s="72" t="s">
        <v>73</v>
      </c>
      <c r="K11" s="73">
        <v>6</v>
      </c>
      <c r="L11" s="9" t="s">
        <v>83</v>
      </c>
      <c r="M11" s="40">
        <v>4.5</v>
      </c>
      <c r="O11" s="77"/>
    </row>
    <row r="12" spans="1:15" ht="18">
      <c r="A12" s="9" t="s">
        <v>246</v>
      </c>
      <c r="B12" s="40">
        <v>8.5</v>
      </c>
      <c r="C12" s="9" t="s">
        <v>448</v>
      </c>
      <c r="D12" s="40">
        <v>4.5</v>
      </c>
      <c r="F12" s="88" t="s">
        <v>640</v>
      </c>
      <c r="H12" s="82"/>
      <c r="J12" s="9" t="s">
        <v>310</v>
      </c>
      <c r="K12" s="40">
        <v>6</v>
      </c>
      <c r="L12" s="9" t="s">
        <v>142</v>
      </c>
      <c r="M12" s="40">
        <v>9.5</v>
      </c>
      <c r="O12" s="77"/>
    </row>
    <row r="13" spans="1:15" ht="18">
      <c r="A13" s="9" t="s">
        <v>287</v>
      </c>
      <c r="B13" s="40">
        <v>5</v>
      </c>
      <c r="C13" s="9" t="s">
        <v>127</v>
      </c>
      <c r="D13" s="40">
        <v>8</v>
      </c>
      <c r="F13" s="88" t="s">
        <v>516</v>
      </c>
      <c r="H13" s="82"/>
      <c r="J13" s="9" t="s">
        <v>74</v>
      </c>
      <c r="K13" s="40">
        <v>5</v>
      </c>
      <c r="L13" s="9" t="s">
        <v>90</v>
      </c>
      <c r="M13" s="40">
        <v>7</v>
      </c>
      <c r="O13" s="77"/>
    </row>
    <row r="14" spans="1:15" ht="18">
      <c r="A14" s="9" t="s">
        <v>276</v>
      </c>
      <c r="B14" s="40">
        <v>7.5</v>
      </c>
      <c r="C14" s="9" t="s">
        <v>62</v>
      </c>
      <c r="D14" s="40">
        <v>6.5</v>
      </c>
      <c r="F14" s="88" t="s">
        <v>532</v>
      </c>
      <c r="H14" s="82"/>
      <c r="J14" s="9" t="s">
        <v>202</v>
      </c>
      <c r="K14" s="40">
        <v>6</v>
      </c>
      <c r="L14" s="9" t="s">
        <v>69</v>
      </c>
      <c r="M14" s="40">
        <v>5.5</v>
      </c>
      <c r="O14" s="77"/>
    </row>
    <row r="15" spans="1:15" ht="18">
      <c r="A15" s="9" t="s">
        <v>65</v>
      </c>
      <c r="B15" s="40">
        <v>10</v>
      </c>
      <c r="C15" s="9" t="s">
        <v>63</v>
      </c>
      <c r="D15" s="40">
        <v>5</v>
      </c>
      <c r="F15" s="77"/>
      <c r="H15" s="82"/>
      <c r="J15" s="9" t="s">
        <v>163</v>
      </c>
      <c r="K15" s="40">
        <v>5</v>
      </c>
      <c r="L15" s="9" t="s">
        <v>272</v>
      </c>
      <c r="M15" s="40">
        <v>10</v>
      </c>
      <c r="O15" s="77"/>
    </row>
    <row r="16" spans="1:15" ht="19" thickBot="1">
      <c r="A16" s="9" t="s">
        <v>269</v>
      </c>
      <c r="B16" s="40">
        <v>16</v>
      </c>
      <c r="C16" s="9" t="s">
        <v>274</v>
      </c>
      <c r="D16" s="40">
        <v>11.5</v>
      </c>
      <c r="F16" s="77"/>
      <c r="H16" s="82"/>
      <c r="J16" s="9" t="s">
        <v>95</v>
      </c>
      <c r="K16" s="40">
        <v>4.5</v>
      </c>
      <c r="L16" s="9" t="s">
        <v>635</v>
      </c>
      <c r="M16" s="40">
        <v>4</v>
      </c>
      <c r="O16" s="77"/>
    </row>
    <row r="17" spans="1:15" ht="19" thickBot="1">
      <c r="A17" s="30" t="s">
        <v>44</v>
      </c>
      <c r="B17" s="38">
        <v>1</v>
      </c>
      <c r="C17" s="44"/>
      <c r="D17" s="38"/>
      <c r="F17" s="77"/>
      <c r="H17" s="82"/>
      <c r="J17" s="30" t="s">
        <v>44</v>
      </c>
      <c r="K17" s="38">
        <v>1</v>
      </c>
      <c r="L17" s="44"/>
      <c r="M17" s="38"/>
      <c r="O17" s="77"/>
    </row>
    <row r="18" spans="1:15" ht="19" thickBot="1">
      <c r="B18" s="91">
        <f>SUM(B6:B17)</f>
        <v>85</v>
      </c>
      <c r="D18" s="91">
        <f>SUM(D6:D17)</f>
        <v>73.5</v>
      </c>
      <c r="F18" s="77"/>
      <c r="H18" s="82"/>
      <c r="K18" s="91">
        <f>SUM(K6:K17)</f>
        <v>64.5</v>
      </c>
      <c r="M18" s="91">
        <f>SUM(M6:M17)</f>
        <v>66</v>
      </c>
      <c r="O18" s="77"/>
    </row>
    <row r="19" spans="1:15" ht="19" thickBot="1">
      <c r="A19" s="34" t="s">
        <v>14</v>
      </c>
      <c r="C19" s="34" t="s">
        <v>14</v>
      </c>
      <c r="F19" s="77"/>
      <c r="H19" s="82"/>
      <c r="J19" s="34" t="s">
        <v>14</v>
      </c>
      <c r="L19" s="34" t="s">
        <v>14</v>
      </c>
      <c r="O19" s="77"/>
    </row>
    <row r="20" spans="1:15" ht="18">
      <c r="A20" s="1" t="s">
        <v>82</v>
      </c>
      <c r="B20" s="45">
        <v>7</v>
      </c>
      <c r="C20" s="1" t="s">
        <v>636</v>
      </c>
      <c r="D20" s="45">
        <v>5</v>
      </c>
      <c r="F20" s="77"/>
      <c r="H20" s="82"/>
      <c r="J20" s="1" t="s">
        <v>79</v>
      </c>
      <c r="K20" s="45">
        <v>5.5</v>
      </c>
      <c r="L20" s="1" t="s">
        <v>634</v>
      </c>
      <c r="M20" s="45">
        <v>2</v>
      </c>
      <c r="O20" s="77"/>
    </row>
    <row r="21" spans="1:15" ht="18">
      <c r="A21" s="74" t="s">
        <v>610</v>
      </c>
      <c r="B21" s="75">
        <v>7</v>
      </c>
      <c r="C21" s="2" t="s">
        <v>312</v>
      </c>
      <c r="D21" s="84">
        <v>5.5</v>
      </c>
      <c r="F21" s="77"/>
      <c r="H21" s="82"/>
      <c r="J21" s="2" t="s">
        <v>204</v>
      </c>
      <c r="K21" s="84">
        <v>4.5</v>
      </c>
      <c r="L21" s="2" t="s">
        <v>238</v>
      </c>
      <c r="M21" s="84">
        <v>7</v>
      </c>
      <c r="O21" s="77"/>
    </row>
    <row r="22" spans="1:15" ht="18">
      <c r="A22" s="2" t="s">
        <v>133</v>
      </c>
      <c r="B22" s="46">
        <v>4.5</v>
      </c>
      <c r="C22" s="2" t="s">
        <v>119</v>
      </c>
      <c r="D22" s="46">
        <v>7</v>
      </c>
      <c r="F22" s="77"/>
      <c r="H22" s="82"/>
      <c r="J22" s="2" t="s">
        <v>103</v>
      </c>
      <c r="K22" s="46">
        <v>6.5</v>
      </c>
      <c r="L22" s="2" t="s">
        <v>198</v>
      </c>
      <c r="M22" s="46" t="s">
        <v>469</v>
      </c>
      <c r="O22" s="77"/>
    </row>
    <row r="23" spans="1:15" ht="18">
      <c r="A23" s="2" t="s">
        <v>382</v>
      </c>
      <c r="B23" s="46">
        <v>6</v>
      </c>
      <c r="C23" s="2" t="s">
        <v>108</v>
      </c>
      <c r="D23" s="46" t="s">
        <v>469</v>
      </c>
      <c r="F23" s="77"/>
      <c r="H23" s="82"/>
      <c r="J23" s="2" t="s">
        <v>160</v>
      </c>
      <c r="K23" s="46">
        <v>8.5</v>
      </c>
      <c r="L23" s="2" t="s">
        <v>611</v>
      </c>
      <c r="M23" s="46">
        <v>5</v>
      </c>
      <c r="O23" s="77"/>
    </row>
    <row r="24" spans="1:15" ht="18">
      <c r="A24" s="2" t="s">
        <v>190</v>
      </c>
      <c r="B24" s="87">
        <v>6</v>
      </c>
      <c r="C24" s="74" t="s">
        <v>102</v>
      </c>
      <c r="D24" s="75">
        <v>5</v>
      </c>
      <c r="F24" s="77"/>
      <c r="H24" s="82"/>
      <c r="J24" s="74" t="s">
        <v>203</v>
      </c>
      <c r="K24" s="75">
        <v>6</v>
      </c>
      <c r="L24" s="2" t="s">
        <v>208</v>
      </c>
      <c r="M24" s="87">
        <v>7</v>
      </c>
      <c r="O24" s="77"/>
    </row>
    <row r="25" spans="1:15" ht="18">
      <c r="A25" s="2" t="s">
        <v>303</v>
      </c>
      <c r="B25" s="84" t="s">
        <v>469</v>
      </c>
      <c r="C25" s="2" t="s">
        <v>289</v>
      </c>
      <c r="D25" s="84">
        <v>6.5</v>
      </c>
      <c r="F25" s="72"/>
      <c r="G25" s="73"/>
      <c r="H25" s="82"/>
      <c r="J25" s="2" t="s">
        <v>247</v>
      </c>
      <c r="K25" s="84" t="s">
        <v>469</v>
      </c>
      <c r="L25" s="2" t="s">
        <v>461</v>
      </c>
      <c r="M25" s="84">
        <v>6</v>
      </c>
      <c r="O25" s="77"/>
    </row>
    <row r="26" spans="1:15" ht="18">
      <c r="A26" s="2" t="s">
        <v>342</v>
      </c>
      <c r="B26" s="46" t="s">
        <v>469</v>
      </c>
      <c r="C26" s="2" t="s">
        <v>330</v>
      </c>
      <c r="D26" s="46">
        <v>5.5</v>
      </c>
      <c r="F26" s="74"/>
      <c r="G26" s="75"/>
      <c r="H26" s="82"/>
      <c r="J26" s="2" t="s">
        <v>301</v>
      </c>
      <c r="K26" s="46" t="s">
        <v>469</v>
      </c>
      <c r="L26" s="2" t="s">
        <v>399</v>
      </c>
      <c r="M26" s="46">
        <v>6</v>
      </c>
      <c r="O26" s="77"/>
    </row>
    <row r="27" spans="1:15" ht="18">
      <c r="A27" s="2" t="s">
        <v>186</v>
      </c>
      <c r="B27" s="46" t="s">
        <v>469</v>
      </c>
      <c r="C27" s="2" t="s">
        <v>169</v>
      </c>
      <c r="D27" s="46">
        <v>5.5</v>
      </c>
      <c r="F27" s="77"/>
      <c r="H27" s="82"/>
      <c r="J27" s="2" t="s">
        <v>70</v>
      </c>
      <c r="K27" s="46" t="s">
        <v>469</v>
      </c>
      <c r="L27" s="2" t="s">
        <v>75</v>
      </c>
      <c r="M27" s="46" t="s">
        <v>469</v>
      </c>
      <c r="O27" s="77"/>
    </row>
    <row r="28" spans="1:15" ht="18">
      <c r="A28" s="2" t="s">
        <v>398</v>
      </c>
      <c r="B28" s="46">
        <v>5.5</v>
      </c>
      <c r="C28" s="2" t="s">
        <v>279</v>
      </c>
      <c r="D28" s="46">
        <v>9.5</v>
      </c>
      <c r="F28" s="77"/>
      <c r="J28" s="2" t="s">
        <v>84</v>
      </c>
      <c r="K28" s="46">
        <v>5</v>
      </c>
      <c r="L28" s="2" t="s">
        <v>182</v>
      </c>
      <c r="M28" s="46">
        <v>6</v>
      </c>
    </row>
    <row r="29" spans="1:15" ht="15" thickBot="1">
      <c r="A29" s="3" t="s">
        <v>176</v>
      </c>
      <c r="B29" s="47" t="s">
        <v>469</v>
      </c>
      <c r="C29" s="3" t="s">
        <v>151</v>
      </c>
      <c r="D29" s="47" t="s">
        <v>469</v>
      </c>
      <c r="J29" s="3" t="s">
        <v>614</v>
      </c>
      <c r="K29" s="47" t="s">
        <v>469</v>
      </c>
      <c r="L29" s="3" t="s">
        <v>296</v>
      </c>
      <c r="M29" s="47" t="s">
        <v>469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7"/>
      <c r="B62" s="187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tabSelected="1" workbookViewId="0">
      <selection activeCell="J27" sqref="J27:K27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TABELLONE!B115</f>
        <v>SCARSENAL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TABELLONE!A115</f>
        <v>UNAJUNGLACAZO FC</v>
      </c>
      <c r="D5" s="38">
        <f>IF(D18&lt;66,0,IF(D18&lt;70,1,IF(D18&lt;74,2,IF(D18&lt;78,3,IF(D18&lt;82,4,IF(D18&lt;86,5,IF(D18&lt;90,6,IF(D18&lt;94,7,IF(D18&lt;98,8,IF(D18&lt;101,9,10))))))))))</f>
        <v>0</v>
      </c>
      <c r="F5" s="4" t="s">
        <v>155</v>
      </c>
      <c r="J5" s="25" t="str">
        <f>TABELLONE!B116</f>
        <v>CSKA SCINA</v>
      </c>
      <c r="K5" s="38">
        <f>IF(K18&lt;66,0,IF(K18&lt;70,1,IF(K18&lt;74,2,IF(K18&lt;78,3,IF(K18&lt;82,4,IF(K18&lt;86,5,IF(K18&lt;90,6,IF(K18&lt;94,7,IF(K18&lt;98,8,IF(K18&lt;101,9,10))))))))))</f>
        <v>1</v>
      </c>
      <c r="L5" s="25" t="str">
        <f>TABELLONE!A116</f>
        <v>AC CONTE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 ht="15">
      <c r="A6" s="9" t="s">
        <v>48</v>
      </c>
      <c r="B6" s="39">
        <v>6</v>
      </c>
      <c r="C6" s="9" t="s">
        <v>82</v>
      </c>
      <c r="D6" s="39">
        <v>1.5</v>
      </c>
      <c r="F6" s="88" t="s">
        <v>641</v>
      </c>
      <c r="G6" s="97"/>
      <c r="J6" s="9" t="s">
        <v>634</v>
      </c>
      <c r="K6" s="39">
        <v>2.5</v>
      </c>
      <c r="L6" s="9" t="s">
        <v>79</v>
      </c>
      <c r="M6" s="39">
        <v>2</v>
      </c>
    </row>
    <row r="7" spans="1:13" ht="15">
      <c r="A7" s="9" t="s">
        <v>97</v>
      </c>
      <c r="B7" s="40">
        <v>4</v>
      </c>
      <c r="C7" s="72" t="s">
        <v>96</v>
      </c>
      <c r="D7" s="73">
        <v>5</v>
      </c>
      <c r="F7" s="88" t="s">
        <v>642</v>
      </c>
      <c r="G7" s="97"/>
      <c r="J7" s="9" t="s">
        <v>180</v>
      </c>
      <c r="K7" s="40">
        <v>7</v>
      </c>
      <c r="L7" s="9" t="s">
        <v>106</v>
      </c>
      <c r="M7" s="40">
        <v>4.5</v>
      </c>
    </row>
    <row r="8" spans="1:13" ht="15">
      <c r="A8" s="9" t="s">
        <v>119</v>
      </c>
      <c r="B8" s="40">
        <v>6.5</v>
      </c>
      <c r="C8" s="9" t="s">
        <v>123</v>
      </c>
      <c r="D8" s="40">
        <v>4.5</v>
      </c>
      <c r="G8" s="97"/>
      <c r="J8" s="9" t="s">
        <v>125</v>
      </c>
      <c r="K8" s="40">
        <v>4</v>
      </c>
      <c r="L8" s="9" t="s">
        <v>204</v>
      </c>
      <c r="M8" s="40">
        <v>5</v>
      </c>
    </row>
    <row r="9" spans="1:13" ht="15">
      <c r="A9" s="72" t="s">
        <v>228</v>
      </c>
      <c r="B9" s="73">
        <v>8.5</v>
      </c>
      <c r="C9" s="9" t="s">
        <v>437</v>
      </c>
      <c r="D9" s="40">
        <v>5.5</v>
      </c>
      <c r="G9" s="97"/>
      <c r="J9" s="9" t="s">
        <v>114</v>
      </c>
      <c r="K9" s="40">
        <v>7.5</v>
      </c>
      <c r="L9" s="9" t="s">
        <v>160</v>
      </c>
      <c r="M9" s="40">
        <v>5</v>
      </c>
    </row>
    <row r="10" spans="1:13" ht="15">
      <c r="A10" s="9" t="s">
        <v>72</v>
      </c>
      <c r="B10" s="40">
        <v>5</v>
      </c>
      <c r="C10" s="9" t="s">
        <v>246</v>
      </c>
      <c r="D10" s="40">
        <v>7</v>
      </c>
      <c r="G10" s="97"/>
      <c r="J10" s="9" t="s">
        <v>90</v>
      </c>
      <c r="K10" s="40">
        <v>5.5</v>
      </c>
      <c r="L10" s="9" t="s">
        <v>103</v>
      </c>
      <c r="M10" s="40">
        <v>6</v>
      </c>
    </row>
    <row r="11" spans="1:13" ht="15">
      <c r="A11" s="9" t="s">
        <v>101</v>
      </c>
      <c r="B11" s="40">
        <v>6.5</v>
      </c>
      <c r="C11" s="9" t="s">
        <v>89</v>
      </c>
      <c r="D11" s="40">
        <v>6</v>
      </c>
      <c r="G11" s="97"/>
      <c r="J11" s="9" t="s">
        <v>77</v>
      </c>
      <c r="K11" s="40">
        <v>6</v>
      </c>
      <c r="L11" s="9" t="s">
        <v>73</v>
      </c>
      <c r="M11" s="40">
        <v>6.5</v>
      </c>
    </row>
    <row r="12" spans="1:13" ht="15">
      <c r="A12" s="9" t="s">
        <v>448</v>
      </c>
      <c r="B12" s="40">
        <v>5.5</v>
      </c>
      <c r="C12" s="9" t="s">
        <v>287</v>
      </c>
      <c r="D12" s="40">
        <v>5.5</v>
      </c>
      <c r="G12" s="97"/>
      <c r="J12" s="9" t="s">
        <v>588</v>
      </c>
      <c r="K12" s="40">
        <v>6.5</v>
      </c>
      <c r="L12" s="9" t="s">
        <v>310</v>
      </c>
      <c r="M12" s="40">
        <v>6</v>
      </c>
    </row>
    <row r="13" spans="1:13" ht="15">
      <c r="A13" s="9" t="s">
        <v>127</v>
      </c>
      <c r="B13" s="40">
        <v>6</v>
      </c>
      <c r="C13" s="9" t="s">
        <v>91</v>
      </c>
      <c r="D13" s="40">
        <v>5</v>
      </c>
      <c r="G13" s="97"/>
      <c r="J13" s="9" t="s">
        <v>83</v>
      </c>
      <c r="K13" s="40">
        <v>7</v>
      </c>
      <c r="L13" s="72" t="s">
        <v>81</v>
      </c>
      <c r="M13" s="73">
        <v>6</v>
      </c>
    </row>
    <row r="14" spans="1:13" ht="15">
      <c r="A14" s="9" t="s">
        <v>62</v>
      </c>
      <c r="B14" s="40">
        <v>4</v>
      </c>
      <c r="C14" s="9" t="s">
        <v>269</v>
      </c>
      <c r="D14" s="40">
        <v>9.5</v>
      </c>
      <c r="G14" s="97"/>
      <c r="J14" s="9" t="s">
        <v>272</v>
      </c>
      <c r="K14" s="40">
        <v>6</v>
      </c>
      <c r="L14" s="9" t="s">
        <v>74</v>
      </c>
      <c r="M14" s="40">
        <v>7</v>
      </c>
    </row>
    <row r="15" spans="1:13" ht="15">
      <c r="A15" s="9" t="s">
        <v>63</v>
      </c>
      <c r="B15" s="40">
        <v>5.5</v>
      </c>
      <c r="C15" s="9" t="s">
        <v>65</v>
      </c>
      <c r="D15" s="40">
        <v>4</v>
      </c>
      <c r="G15" s="97"/>
      <c r="J15" s="9" t="s">
        <v>281</v>
      </c>
      <c r="K15" s="40">
        <v>8</v>
      </c>
      <c r="L15" s="9" t="s">
        <v>163</v>
      </c>
      <c r="M15" s="40">
        <v>5.5</v>
      </c>
    </row>
    <row r="16" spans="1:13" ht="16" thickBot="1">
      <c r="A16" s="9" t="s">
        <v>274</v>
      </c>
      <c r="B16" s="40">
        <v>10</v>
      </c>
      <c r="C16" s="9" t="s">
        <v>276</v>
      </c>
      <c r="D16" s="40">
        <v>10</v>
      </c>
      <c r="G16" s="97"/>
      <c r="J16" s="72" t="s">
        <v>69</v>
      </c>
      <c r="K16" s="73">
        <v>5.5</v>
      </c>
      <c r="L16" s="9" t="s">
        <v>70</v>
      </c>
      <c r="M16" s="40">
        <v>5.5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6" thickBot="1">
      <c r="B18" s="91">
        <f>SUM(B6:B17)</f>
        <v>68.5</v>
      </c>
      <c r="D18" s="91">
        <f>SUM(D6:D17)</f>
        <v>63.5</v>
      </c>
      <c r="G18" s="97"/>
      <c r="K18" s="91">
        <f>SUM(K6:K17)</f>
        <v>66.5</v>
      </c>
      <c r="M18" s="91">
        <f>SUM(M6:M17)</f>
        <v>59</v>
      </c>
    </row>
    <row r="19" spans="1:13" ht="16" thickBot="1">
      <c r="A19" s="34" t="s">
        <v>14</v>
      </c>
      <c r="C19" s="34" t="s">
        <v>14</v>
      </c>
      <c r="G19" s="97"/>
      <c r="J19" s="34" t="s">
        <v>14</v>
      </c>
      <c r="L19" s="34" t="s">
        <v>14</v>
      </c>
    </row>
    <row r="20" spans="1:13" ht="15">
      <c r="A20" s="1" t="s">
        <v>48</v>
      </c>
      <c r="B20" s="45">
        <v>6</v>
      </c>
      <c r="C20" s="1" t="s">
        <v>82</v>
      </c>
      <c r="D20" s="45">
        <v>1.5</v>
      </c>
      <c r="F20" s="97"/>
      <c r="G20" s="97"/>
      <c r="J20" s="1" t="s">
        <v>634</v>
      </c>
      <c r="K20" s="45">
        <v>2.5</v>
      </c>
      <c r="L20" s="1" t="s">
        <v>79</v>
      </c>
      <c r="M20" s="45">
        <v>2</v>
      </c>
    </row>
    <row r="21" spans="1:13" ht="15">
      <c r="A21" s="2" t="s">
        <v>619</v>
      </c>
      <c r="B21" s="84" t="s">
        <v>469</v>
      </c>
      <c r="C21" s="74" t="s">
        <v>610</v>
      </c>
      <c r="D21" s="75">
        <v>5</v>
      </c>
      <c r="F21" s="97"/>
      <c r="G21" s="97"/>
      <c r="J21" s="2" t="s">
        <v>238</v>
      </c>
      <c r="K21" s="84">
        <v>5</v>
      </c>
      <c r="L21" s="2" t="s">
        <v>149</v>
      </c>
      <c r="M21" s="84">
        <v>5.5</v>
      </c>
    </row>
    <row r="22" spans="1:13" ht="15">
      <c r="A22" s="74" t="s">
        <v>312</v>
      </c>
      <c r="B22" s="75">
        <v>8.5</v>
      </c>
      <c r="C22" s="2" t="s">
        <v>382</v>
      </c>
      <c r="D22" s="46">
        <v>7</v>
      </c>
      <c r="F22" s="97"/>
      <c r="G22" s="97"/>
      <c r="J22" s="2" t="s">
        <v>611</v>
      </c>
      <c r="K22" s="46">
        <v>5</v>
      </c>
      <c r="L22" s="2" t="s">
        <v>124</v>
      </c>
      <c r="M22" s="46">
        <v>7</v>
      </c>
    </row>
    <row r="23" spans="1:13" ht="15">
      <c r="A23" s="2" t="s">
        <v>463</v>
      </c>
      <c r="B23" s="46" t="s">
        <v>469</v>
      </c>
      <c r="C23" s="2" t="s">
        <v>494</v>
      </c>
      <c r="D23" s="46" t="s">
        <v>469</v>
      </c>
      <c r="F23" s="97"/>
      <c r="G23" s="97"/>
      <c r="J23" s="2" t="s">
        <v>363</v>
      </c>
      <c r="K23" s="46" t="s">
        <v>469</v>
      </c>
      <c r="L23" s="2" t="s">
        <v>100</v>
      </c>
      <c r="M23" s="46">
        <v>5.5</v>
      </c>
    </row>
    <row r="24" spans="1:13" ht="15">
      <c r="A24" s="2" t="s">
        <v>102</v>
      </c>
      <c r="B24" s="87">
        <v>6</v>
      </c>
      <c r="C24" s="2" t="s">
        <v>633</v>
      </c>
      <c r="D24" s="87">
        <v>8</v>
      </c>
      <c r="F24" s="97"/>
      <c r="G24" s="97"/>
      <c r="J24" s="2" t="s">
        <v>461</v>
      </c>
      <c r="K24" s="87">
        <v>6</v>
      </c>
      <c r="L24" s="74" t="s">
        <v>203</v>
      </c>
      <c r="M24" s="75">
        <v>6</v>
      </c>
    </row>
    <row r="25" spans="1:13" ht="15">
      <c r="A25" s="2" t="s">
        <v>286</v>
      </c>
      <c r="B25" s="84">
        <v>6</v>
      </c>
      <c r="C25" s="2" t="s">
        <v>342</v>
      </c>
      <c r="D25" s="84">
        <v>6</v>
      </c>
      <c r="F25" s="97"/>
      <c r="G25" s="97"/>
      <c r="J25" s="2" t="s">
        <v>208</v>
      </c>
      <c r="K25" s="84">
        <v>5</v>
      </c>
      <c r="L25" s="2" t="s">
        <v>202</v>
      </c>
      <c r="M25" s="84">
        <v>6</v>
      </c>
    </row>
    <row r="26" spans="1:13" ht="15">
      <c r="A26" s="2" t="s">
        <v>289</v>
      </c>
      <c r="B26" s="46" t="s">
        <v>469</v>
      </c>
      <c r="C26" s="2" t="s">
        <v>190</v>
      </c>
      <c r="D26" s="46">
        <v>5.5</v>
      </c>
      <c r="F26" s="97"/>
      <c r="G26" s="97"/>
      <c r="J26" s="2" t="s">
        <v>142</v>
      </c>
      <c r="K26" s="46">
        <v>6</v>
      </c>
      <c r="L26" s="2" t="s">
        <v>247</v>
      </c>
      <c r="M26" s="46" t="s">
        <v>469</v>
      </c>
    </row>
    <row r="27" spans="1:13" ht="15">
      <c r="A27" s="2" t="s">
        <v>279</v>
      </c>
      <c r="B27" s="46">
        <v>12</v>
      </c>
      <c r="C27" s="2" t="s">
        <v>186</v>
      </c>
      <c r="D27" s="46" t="s">
        <v>469</v>
      </c>
      <c r="F27" s="97"/>
      <c r="G27" s="97"/>
      <c r="J27" s="74" t="s">
        <v>296</v>
      </c>
      <c r="K27" s="75">
        <v>5.5</v>
      </c>
      <c r="L27" s="2" t="s">
        <v>84</v>
      </c>
      <c r="M27" s="46">
        <v>13.5</v>
      </c>
    </row>
    <row r="28" spans="1:13" ht="15">
      <c r="A28" s="2" t="s">
        <v>169</v>
      </c>
      <c r="B28" s="46">
        <v>6.5</v>
      </c>
      <c r="C28" s="2" t="s">
        <v>398</v>
      </c>
      <c r="D28" s="46">
        <v>7</v>
      </c>
      <c r="F28" s="97"/>
      <c r="G28" s="97"/>
      <c r="J28" s="2" t="s">
        <v>182</v>
      </c>
      <c r="K28" s="46">
        <v>5</v>
      </c>
      <c r="L28" s="2" t="s">
        <v>614</v>
      </c>
      <c r="M28" s="46">
        <v>5.5</v>
      </c>
    </row>
    <row r="29" spans="1:13" ht="16" thickBot="1">
      <c r="A29" s="3" t="s">
        <v>151</v>
      </c>
      <c r="B29" s="47" t="s">
        <v>469</v>
      </c>
      <c r="C29" s="3" t="s">
        <v>176</v>
      </c>
      <c r="D29" s="47" t="s">
        <v>469</v>
      </c>
      <c r="F29" s="97"/>
      <c r="J29" s="3" t="s">
        <v>75</v>
      </c>
      <c r="K29" s="47">
        <v>5</v>
      </c>
      <c r="L29" s="3" t="s">
        <v>156</v>
      </c>
      <c r="M29" s="47" t="s">
        <v>469</v>
      </c>
    </row>
    <row r="30" spans="1:13" ht="15">
      <c r="F30" s="97"/>
    </row>
    <row r="31" spans="1:13" ht="15">
      <c r="F31" s="9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7"/>
      <c r="B62" s="187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workbookViewId="0">
      <selection activeCell="D11" sqref="D11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 t="str">
        <f>TABELLONE!A121</f>
        <v>UNAJUNGLACAZO FC</v>
      </c>
      <c r="B5" s="38">
        <f>IF(B18&lt;66,0,IF(B18&lt;70,1,IF(B18&lt;74,2,IF(B18&lt;78,3,IF(B18&lt;82,4,IF(B18&lt;86,5,IF(B18&lt;90,6,IF(B18&lt;94,7,IF(B18&lt;98,8,IF(B18&lt;101,9,10))))))))))</f>
        <v>5</v>
      </c>
      <c r="C5" s="25" t="str">
        <f>TABELLONE!B121</f>
        <v>CSKA SCINA</v>
      </c>
      <c r="D5" s="38">
        <f>IF(D18&lt;66,0,IF(D18&lt;70,1,IF(D18&lt;74,2,IF(D18&lt;78,3,IF(D18&lt;82,4,IF(D18&lt;86,5,IF(D18&lt;90,6,IF(D18&lt;94,7,IF(D18&lt;98,8,IF(D18&lt;101,9,10))))))))))</f>
        <v>2</v>
      </c>
      <c r="J5" s="25" t="str">
        <f>TABELLONE!B121</f>
        <v>CSKA SCINA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TABELLONE!A121</f>
        <v>UNAJUNGLACAZO FC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9" t="s">
        <v>82</v>
      </c>
      <c r="B6" s="39">
        <v>4.5</v>
      </c>
      <c r="C6" s="9" t="s">
        <v>324</v>
      </c>
      <c r="D6" s="39">
        <v>0.5</v>
      </c>
      <c r="F6" s="4" t="s">
        <v>155</v>
      </c>
      <c r="J6" s="9"/>
      <c r="K6" s="39"/>
      <c r="L6" s="9"/>
      <c r="M6" s="39"/>
    </row>
    <row r="7" spans="1:13" ht="15">
      <c r="A7" s="9" t="s">
        <v>147</v>
      </c>
      <c r="B7" s="40">
        <v>6.5</v>
      </c>
      <c r="C7" s="9" t="s">
        <v>180</v>
      </c>
      <c r="D7" s="40">
        <v>6.5</v>
      </c>
      <c r="F7" s="88" t="s">
        <v>650</v>
      </c>
      <c r="J7" s="9"/>
      <c r="K7" s="40"/>
      <c r="L7" s="9"/>
      <c r="M7" s="40"/>
    </row>
    <row r="8" spans="1:13" ht="15">
      <c r="A8" s="9" t="s">
        <v>610</v>
      </c>
      <c r="B8" s="40">
        <v>6</v>
      </c>
      <c r="C8" s="9" t="s">
        <v>114</v>
      </c>
      <c r="D8" s="40">
        <v>5</v>
      </c>
      <c r="F8" s="88" t="s">
        <v>651</v>
      </c>
      <c r="J8" s="9"/>
      <c r="K8" s="40"/>
      <c r="L8" s="9"/>
      <c r="M8" s="40"/>
    </row>
    <row r="9" spans="1:13">
      <c r="A9" s="72" t="s">
        <v>96</v>
      </c>
      <c r="B9" s="73">
        <v>4.5</v>
      </c>
      <c r="C9" s="9" t="s">
        <v>106</v>
      </c>
      <c r="D9" s="40">
        <v>10</v>
      </c>
      <c r="F9" t="s">
        <v>652</v>
      </c>
      <c r="J9" s="9"/>
      <c r="K9" s="40"/>
      <c r="L9" s="9"/>
      <c r="M9" s="40"/>
    </row>
    <row r="10" spans="1:13">
      <c r="A10" s="9" t="s">
        <v>246</v>
      </c>
      <c r="B10" s="40">
        <v>5</v>
      </c>
      <c r="C10" s="9" t="s">
        <v>152</v>
      </c>
      <c r="D10" s="40">
        <v>8</v>
      </c>
      <c r="F10" t="s">
        <v>532</v>
      </c>
      <c r="J10" s="9"/>
      <c r="K10" s="40"/>
      <c r="L10" s="9"/>
      <c r="M10" s="40"/>
    </row>
    <row r="11" spans="1:13">
      <c r="A11" s="9" t="s">
        <v>127</v>
      </c>
      <c r="B11" s="40">
        <v>6.5</v>
      </c>
      <c r="C11" s="9" t="s">
        <v>375</v>
      </c>
      <c r="D11" s="40">
        <v>5</v>
      </c>
      <c r="F11" t="s">
        <v>653</v>
      </c>
      <c r="J11" s="9"/>
      <c r="K11" s="40"/>
      <c r="L11" s="9"/>
      <c r="M11" s="40"/>
    </row>
    <row r="12" spans="1:13">
      <c r="A12" s="9" t="s">
        <v>633</v>
      </c>
      <c r="B12" s="40">
        <v>4.5</v>
      </c>
      <c r="C12" s="9" t="s">
        <v>649</v>
      </c>
      <c r="D12" s="40">
        <v>6</v>
      </c>
      <c r="J12" s="9"/>
      <c r="K12" s="40"/>
      <c r="L12" s="9"/>
      <c r="M12" s="40"/>
    </row>
    <row r="13" spans="1:13">
      <c r="A13" s="9" t="s">
        <v>643</v>
      </c>
      <c r="B13" s="40">
        <v>8</v>
      </c>
      <c r="C13" s="9" t="s">
        <v>90</v>
      </c>
      <c r="D13" s="40">
        <v>6</v>
      </c>
      <c r="J13" s="9"/>
      <c r="K13" s="40"/>
      <c r="L13" s="9"/>
      <c r="M13" s="40"/>
    </row>
    <row r="14" spans="1:13">
      <c r="A14" s="9" t="s">
        <v>269</v>
      </c>
      <c r="B14" s="40">
        <v>5.5</v>
      </c>
      <c r="C14" s="9" t="s">
        <v>279</v>
      </c>
      <c r="D14" s="40">
        <v>9.5</v>
      </c>
      <c r="J14" s="9"/>
      <c r="K14" s="40"/>
      <c r="L14" s="9"/>
      <c r="M14" s="40"/>
    </row>
    <row r="15" spans="1:13">
      <c r="A15" s="9" t="s">
        <v>274</v>
      </c>
      <c r="B15" s="40">
        <v>17</v>
      </c>
      <c r="C15" s="9" t="s">
        <v>272</v>
      </c>
      <c r="D15" s="40">
        <v>9.5</v>
      </c>
      <c r="J15" s="9"/>
      <c r="K15" s="40"/>
      <c r="L15" s="9"/>
      <c r="M15" s="40"/>
    </row>
    <row r="16" spans="1:13" ht="15" thickBot="1">
      <c r="A16" s="9" t="s">
        <v>276</v>
      </c>
      <c r="B16" s="40">
        <v>15</v>
      </c>
      <c r="C16" s="9" t="s">
        <v>163</v>
      </c>
      <c r="D16" s="40">
        <v>5.5</v>
      </c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84</v>
      </c>
      <c r="D18" s="91">
        <f>SUM(D6:D17)</f>
        <v>71.5</v>
      </c>
      <c r="K18" s="91">
        <f>SUM(K6:K17)</f>
        <v>1</v>
      </c>
      <c r="M18" s="91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4.5</v>
      </c>
      <c r="C20" s="1" t="s">
        <v>324</v>
      </c>
      <c r="D20" s="45">
        <v>0.5</v>
      </c>
      <c r="J20" s="1"/>
      <c r="K20" s="45"/>
      <c r="L20" s="1"/>
      <c r="M20" s="45"/>
    </row>
    <row r="21" spans="1:13">
      <c r="A21" s="2" t="s">
        <v>228</v>
      </c>
      <c r="B21" s="84" t="s">
        <v>469</v>
      </c>
      <c r="C21" s="2" t="s">
        <v>646</v>
      </c>
      <c r="D21" s="84">
        <v>5.5</v>
      </c>
      <c r="J21" s="2"/>
      <c r="K21" s="84"/>
      <c r="L21" s="2"/>
      <c r="M21" s="84"/>
    </row>
    <row r="22" spans="1:13">
      <c r="A22" s="74" t="s">
        <v>312</v>
      </c>
      <c r="B22" s="75">
        <v>4.5</v>
      </c>
      <c r="C22" s="2" t="s">
        <v>644</v>
      </c>
      <c r="D22" s="46">
        <v>6.5</v>
      </c>
      <c r="J22" s="2"/>
      <c r="K22" s="46"/>
      <c r="L22" s="2"/>
      <c r="M22" s="46"/>
    </row>
    <row r="23" spans="1:13">
      <c r="A23" s="2" t="s">
        <v>119</v>
      </c>
      <c r="B23" s="46">
        <v>6</v>
      </c>
      <c r="C23" s="2" t="s">
        <v>103</v>
      </c>
      <c r="D23" s="46">
        <v>6</v>
      </c>
      <c r="J23" s="2"/>
      <c r="K23" s="46"/>
      <c r="L23" s="2"/>
      <c r="M23" s="46"/>
    </row>
    <row r="24" spans="1:13">
      <c r="A24" s="2" t="s">
        <v>301</v>
      </c>
      <c r="B24" s="87">
        <v>7.5</v>
      </c>
      <c r="C24" s="2" t="s">
        <v>202</v>
      </c>
      <c r="D24" s="87">
        <v>9.5</v>
      </c>
      <c r="J24" s="2"/>
      <c r="K24" s="87"/>
      <c r="L24" s="2"/>
      <c r="M24" s="87"/>
    </row>
    <row r="25" spans="1:13">
      <c r="A25" s="2" t="s">
        <v>89</v>
      </c>
      <c r="B25" s="84">
        <v>6.5</v>
      </c>
      <c r="C25" s="2" t="s">
        <v>203</v>
      </c>
      <c r="D25" s="84">
        <v>10</v>
      </c>
      <c r="J25" s="2"/>
      <c r="K25" s="84"/>
      <c r="L25" s="2"/>
      <c r="M25" s="84"/>
    </row>
    <row r="26" spans="1:13">
      <c r="A26" s="2" t="s">
        <v>247</v>
      </c>
      <c r="B26" s="46">
        <v>6</v>
      </c>
      <c r="C26" s="2" t="s">
        <v>142</v>
      </c>
      <c r="D26" s="46">
        <v>5</v>
      </c>
      <c r="J26" s="2"/>
      <c r="K26" s="46"/>
      <c r="L26" s="2"/>
      <c r="M26" s="46"/>
    </row>
    <row r="27" spans="1:13">
      <c r="A27" s="2" t="s">
        <v>63</v>
      </c>
      <c r="B27" s="46">
        <v>5.5</v>
      </c>
      <c r="C27" s="2" t="s">
        <v>69</v>
      </c>
      <c r="D27" s="46">
        <v>6</v>
      </c>
      <c r="J27" s="2"/>
      <c r="K27" s="46"/>
      <c r="L27" s="2"/>
      <c r="M27" s="46"/>
    </row>
    <row r="28" spans="1:13">
      <c r="A28" s="2" t="s">
        <v>398</v>
      </c>
      <c r="B28" s="46" t="s">
        <v>469</v>
      </c>
      <c r="C28" s="2" t="s">
        <v>75</v>
      </c>
      <c r="D28" s="46" t="s">
        <v>469</v>
      </c>
      <c r="J28" s="2"/>
      <c r="K28" s="46"/>
      <c r="L28" s="2"/>
      <c r="M28" s="46"/>
    </row>
    <row r="29" spans="1:13" ht="15" thickBot="1">
      <c r="A29" s="3" t="s">
        <v>348</v>
      </c>
      <c r="B29" s="47">
        <v>6</v>
      </c>
      <c r="C29" s="3" t="s">
        <v>648</v>
      </c>
      <c r="D29" s="47">
        <v>6</v>
      </c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7"/>
      <c r="B62" s="187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selectLockedCells="1" selectUnlockedCells="1"/>
  <mergeCells count="2">
    <mergeCell ref="A62:M62"/>
    <mergeCell ref="A92:M92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32" sqref="A32"/>
    </sheetView>
  </sheetViews>
  <sheetFormatPr baseColWidth="10" defaultColWidth="11.5" defaultRowHeight="14" x14ac:dyDescent="0"/>
  <cols>
    <col min="1" max="1" width="16.83203125" bestFit="1" customWidth="1"/>
  </cols>
  <sheetData>
    <row r="1" spans="1:15" ht="15" thickBot="1">
      <c r="A1" s="4" t="s">
        <v>0</v>
      </c>
      <c r="B1" s="208"/>
      <c r="C1" s="209"/>
      <c r="D1" s="209"/>
      <c r="E1" s="210"/>
    </row>
    <row r="2" spans="1:15">
      <c r="J2" s="194" t="s">
        <v>544</v>
      </c>
      <c r="K2" s="195"/>
      <c r="L2" s="196"/>
      <c r="O2" s="140">
        <v>343</v>
      </c>
    </row>
    <row r="3" spans="1:15" ht="15" thickBot="1">
      <c r="A3" s="4" t="s">
        <v>1</v>
      </c>
      <c r="B3" s="5" t="s">
        <v>0</v>
      </c>
      <c r="J3" s="197"/>
      <c r="K3" s="198"/>
      <c r="L3" s="199"/>
      <c r="O3" s="140">
        <v>352</v>
      </c>
    </row>
    <row r="4" spans="1:15" ht="15" thickBot="1">
      <c r="A4" s="19" t="s">
        <v>82</v>
      </c>
      <c r="B4" s="22" t="s">
        <v>270</v>
      </c>
      <c r="C4" s="33"/>
      <c r="J4" s="200" t="s">
        <v>545</v>
      </c>
      <c r="K4" s="201"/>
      <c r="L4" s="141"/>
      <c r="O4" s="140">
        <v>442</v>
      </c>
    </row>
    <row r="5" spans="1:15" ht="15" thickBot="1">
      <c r="J5" s="142" t="str">
        <f>IF(L4="","","P")</f>
        <v/>
      </c>
      <c r="K5" s="204" t="str">
        <f>A4</f>
        <v>REAL MADRID</v>
      </c>
      <c r="L5" s="205"/>
      <c r="O5" s="140">
        <v>433</v>
      </c>
    </row>
    <row r="6" spans="1:15" ht="15" thickBot="1">
      <c r="A6" s="4" t="s">
        <v>2</v>
      </c>
      <c r="J6" s="142" t="str">
        <f>IF(L4="","","D")</f>
        <v/>
      </c>
      <c r="K6" s="204"/>
      <c r="L6" s="205"/>
      <c r="O6" s="140">
        <v>451</v>
      </c>
    </row>
    <row r="7" spans="1:15" ht="16" thickBot="1">
      <c r="A7" s="156" t="s">
        <v>147</v>
      </c>
      <c r="B7" s="22" t="s">
        <v>270</v>
      </c>
      <c r="C7" s="33"/>
      <c r="J7" s="143" t="str">
        <f>IF(L4="","","D")</f>
        <v/>
      </c>
      <c r="K7" s="204"/>
      <c r="L7" s="205"/>
      <c r="O7" s="140">
        <v>541</v>
      </c>
    </row>
    <row r="8" spans="1:15" ht="16" thickBot="1">
      <c r="A8" s="153" t="s">
        <v>96</v>
      </c>
      <c r="B8" s="22" t="s">
        <v>170</v>
      </c>
      <c r="C8" s="33"/>
      <c r="J8" s="143" t="str">
        <f>IF(L4="","","D")</f>
        <v/>
      </c>
      <c r="K8" s="204"/>
      <c r="L8" s="205"/>
      <c r="O8" s="140">
        <v>532</v>
      </c>
    </row>
    <row r="9" spans="1:15" ht="16" thickBot="1">
      <c r="A9" s="156" t="s">
        <v>312</v>
      </c>
      <c r="B9" s="22" t="s">
        <v>280</v>
      </c>
      <c r="C9" s="33"/>
      <c r="J9" s="143" t="str">
        <f>IF(L4="","",IF(L4&gt;400,"D","C"))</f>
        <v/>
      </c>
      <c r="K9" s="204"/>
      <c r="L9" s="205"/>
    </row>
    <row r="10" spans="1:15" ht="16" thickBot="1">
      <c r="A10" s="153" t="s">
        <v>610</v>
      </c>
      <c r="B10" s="22" t="s">
        <v>273</v>
      </c>
      <c r="C10" s="33"/>
      <c r="J10" s="143" t="str">
        <f>IF(L4="","",IF(L4&gt;500,"D","C"))</f>
        <v/>
      </c>
      <c r="K10" s="204"/>
      <c r="L10" s="205"/>
    </row>
    <row r="11" spans="1:15" ht="16" thickBot="1">
      <c r="A11" s="83" t="s">
        <v>494</v>
      </c>
      <c r="B11" s="22" t="s">
        <v>270</v>
      </c>
      <c r="C11" s="33"/>
      <c r="J11" s="143" t="str">
        <f>IF($L$4="","","C")</f>
        <v/>
      </c>
      <c r="K11" s="204"/>
      <c r="L11" s="205"/>
    </row>
    <row r="12" spans="1:15" ht="16" thickBot="1">
      <c r="A12" s="83" t="s">
        <v>382</v>
      </c>
      <c r="B12" s="22" t="s">
        <v>280</v>
      </c>
      <c r="C12" s="33"/>
      <c r="J12" s="143" t="str">
        <f>IF($L$4="","","C")</f>
        <v/>
      </c>
      <c r="K12" s="204"/>
      <c r="L12" s="205"/>
    </row>
    <row r="13" spans="1:15" ht="16" thickBot="1">
      <c r="A13" s="156" t="s">
        <v>119</v>
      </c>
      <c r="B13" s="22" t="s">
        <v>270</v>
      </c>
      <c r="C13" s="33"/>
      <c r="J13" s="143" t="str">
        <f>IF(L4="","",IF(OR(L4=433,L4=343),"A","C"))</f>
        <v/>
      </c>
      <c r="K13" s="204"/>
      <c r="L13" s="205"/>
    </row>
    <row r="14" spans="1:15" ht="16" thickBot="1">
      <c r="A14" s="156" t="s">
        <v>228</v>
      </c>
      <c r="B14" s="22" t="s">
        <v>170</v>
      </c>
      <c r="C14" s="33"/>
      <c r="J14" s="143" t="str">
        <f>IF(L4="","",IF(OR(L4=451,L4=541),"C","A"))</f>
        <v/>
      </c>
      <c r="K14" s="204"/>
      <c r="L14" s="205"/>
    </row>
    <row r="15" spans="1:15" ht="15" thickBot="1">
      <c r="J15" s="143" t="str">
        <f>IF($L$4="","","A")</f>
        <v/>
      </c>
      <c r="K15" s="206"/>
      <c r="L15" s="207"/>
    </row>
    <row r="16" spans="1:15" ht="15" thickBot="1">
      <c r="A16" s="4" t="s">
        <v>3</v>
      </c>
      <c r="J16" s="82"/>
      <c r="K16" s="202" t="s">
        <v>14</v>
      </c>
      <c r="L16" s="203"/>
    </row>
    <row r="17" spans="1:12" ht="16" thickBot="1">
      <c r="A17" s="154" t="s">
        <v>89</v>
      </c>
      <c r="B17" s="22" t="s">
        <v>270</v>
      </c>
      <c r="C17" s="33"/>
      <c r="J17" s="143" t="str">
        <f>IF($L$4="","","P")</f>
        <v/>
      </c>
      <c r="K17" s="188" t="str">
        <f>A4</f>
        <v>REAL MADRID</v>
      </c>
      <c r="L17" s="189"/>
    </row>
    <row r="18" spans="1:12" ht="16" thickBot="1">
      <c r="A18" s="157" t="s">
        <v>127</v>
      </c>
      <c r="B18" s="22" t="s">
        <v>170</v>
      </c>
      <c r="C18" s="33"/>
      <c r="J18" s="143" t="str">
        <f>IF($L$4="","","D")</f>
        <v/>
      </c>
      <c r="K18" s="188"/>
      <c r="L18" s="189"/>
    </row>
    <row r="19" spans="1:12" ht="16" thickBot="1">
      <c r="A19" s="157" t="s">
        <v>301</v>
      </c>
      <c r="B19" s="22" t="s">
        <v>280</v>
      </c>
      <c r="C19" s="33"/>
      <c r="J19" s="143" t="str">
        <f>IF($L$4="","","D")</f>
        <v/>
      </c>
      <c r="K19" s="188"/>
      <c r="L19" s="189"/>
    </row>
    <row r="20" spans="1:12" ht="16" thickBot="1">
      <c r="A20" s="83" t="s">
        <v>246</v>
      </c>
      <c r="B20" s="22" t="s">
        <v>270</v>
      </c>
      <c r="C20" s="33"/>
      <c r="J20" s="143" t="str">
        <f>IF($L$4="","","D")</f>
        <v/>
      </c>
      <c r="K20" s="188"/>
      <c r="L20" s="189"/>
    </row>
    <row r="21" spans="1:12" ht="16" thickBot="1">
      <c r="A21" s="158" t="s">
        <v>643</v>
      </c>
      <c r="B21" s="22" t="s">
        <v>273</v>
      </c>
      <c r="C21" s="33"/>
      <c r="J21" s="143" t="str">
        <f>IF($L$4="","","C")</f>
        <v/>
      </c>
      <c r="K21" s="188"/>
      <c r="L21" s="189"/>
    </row>
    <row r="22" spans="1:12" ht="16" thickBot="1">
      <c r="A22" s="83" t="s">
        <v>633</v>
      </c>
      <c r="B22" s="22" t="s">
        <v>280</v>
      </c>
      <c r="C22" s="33"/>
      <c r="J22" s="143" t="str">
        <f>IF($L$4="","","C")</f>
        <v/>
      </c>
      <c r="K22" s="188"/>
      <c r="L22" s="189"/>
    </row>
    <row r="23" spans="1:12" ht="16" thickBot="1">
      <c r="A23" s="83" t="s">
        <v>303</v>
      </c>
      <c r="B23" s="22" t="s">
        <v>273</v>
      </c>
      <c r="C23" s="33"/>
      <c r="J23" s="143" t="str">
        <f>IF($L$4="","","C")</f>
        <v/>
      </c>
      <c r="K23" s="188"/>
      <c r="L23" s="189"/>
    </row>
    <row r="24" spans="1:12" ht="16" thickBot="1">
      <c r="A24" s="83" t="s">
        <v>247</v>
      </c>
      <c r="B24" s="22" t="s">
        <v>170</v>
      </c>
      <c r="C24" s="33"/>
      <c r="J24" s="143" t="str">
        <f>IF($L$4="","","A")</f>
        <v/>
      </c>
      <c r="K24" s="188"/>
      <c r="L24" s="189"/>
    </row>
    <row r="25" spans="1:12">
      <c r="J25" s="143" t="str">
        <f>IF($L$4="","","A")</f>
        <v/>
      </c>
      <c r="K25" s="188"/>
      <c r="L25" s="189"/>
    </row>
    <row r="26" spans="1:12" ht="15" thickBot="1">
      <c r="A26" s="4" t="s">
        <v>4</v>
      </c>
      <c r="J26" s="143" t="str">
        <f>IF($L$4="","","A")</f>
        <v/>
      </c>
      <c r="K26" s="192"/>
      <c r="L26" s="193"/>
    </row>
    <row r="27" spans="1:12" ht="16" thickBot="1">
      <c r="A27" s="102" t="s">
        <v>269</v>
      </c>
      <c r="B27" s="22" t="s">
        <v>270</v>
      </c>
      <c r="C27" s="33"/>
      <c r="K27" s="190"/>
      <c r="L27" s="191"/>
    </row>
    <row r="28" spans="1:12" ht="16" thickBot="1">
      <c r="A28" s="156" t="s">
        <v>274</v>
      </c>
      <c r="B28" s="22" t="s">
        <v>273</v>
      </c>
      <c r="C28" s="33"/>
    </row>
    <row r="29" spans="1:12" ht="16" thickBot="1">
      <c r="A29" s="156" t="s">
        <v>63</v>
      </c>
      <c r="B29" s="22" t="s">
        <v>170</v>
      </c>
      <c r="C29" s="55"/>
    </row>
    <row r="30" spans="1:12" ht="16" thickBot="1">
      <c r="A30" s="83" t="s">
        <v>276</v>
      </c>
      <c r="B30" s="22" t="s">
        <v>273</v>
      </c>
      <c r="C30" s="33"/>
    </row>
    <row r="31" spans="1:12" ht="16" thickBot="1">
      <c r="A31" s="83" t="s">
        <v>348</v>
      </c>
      <c r="B31" s="22" t="s">
        <v>280</v>
      </c>
      <c r="C31" s="33"/>
    </row>
    <row r="32" spans="1:12" ht="16" thickBot="1">
      <c r="A32" s="153" t="s">
        <v>398</v>
      </c>
      <c r="B32" s="22" t="s">
        <v>280</v>
      </c>
      <c r="C32" s="33"/>
    </row>
  </sheetData>
  <sheetProtection password="F1D1" sheet="1" objects="1" scenarios="1"/>
  <mergeCells count="26">
    <mergeCell ref="B1:E1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25:L25"/>
    <mergeCell ref="K27:L27"/>
    <mergeCell ref="K26:L26"/>
    <mergeCell ref="J2:L3"/>
    <mergeCell ref="J4:K4"/>
    <mergeCell ref="K16:L16"/>
    <mergeCell ref="K20:L20"/>
    <mergeCell ref="K21:L21"/>
    <mergeCell ref="K23:L23"/>
    <mergeCell ref="K22:L22"/>
    <mergeCell ref="K24:L24"/>
    <mergeCell ref="K14:L14"/>
    <mergeCell ref="K15:L15"/>
    <mergeCell ref="K17:L17"/>
    <mergeCell ref="K19:L19"/>
    <mergeCell ref="K18:L18"/>
  </mergeCells>
  <dataValidations count="6">
    <dataValidation type="list" allowBlank="1" showInputMessage="1" showErrorMessage="1" sqref="K6:K8 K18:K20">
      <formula1>$A$7:$A$14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L4">
      <formula1>$O$2:$O$8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32" sqref="A32"/>
    </sheetView>
  </sheetViews>
  <sheetFormatPr baseColWidth="10" defaultColWidth="11.5" defaultRowHeight="14" x14ac:dyDescent="0"/>
  <cols>
    <col min="1" max="1" width="15" bestFit="1" customWidth="1"/>
  </cols>
  <sheetData>
    <row r="1" spans="1:15" ht="15" thickBot="1">
      <c r="A1" s="4" t="s">
        <v>0</v>
      </c>
      <c r="B1" s="208" t="s">
        <v>268</v>
      </c>
      <c r="C1" s="209"/>
      <c r="D1" s="209"/>
      <c r="E1" s="210"/>
    </row>
    <row r="2" spans="1:15">
      <c r="J2" s="194" t="s">
        <v>544</v>
      </c>
      <c r="K2" s="195"/>
      <c r="L2" s="196"/>
      <c r="O2" s="140">
        <v>343</v>
      </c>
    </row>
    <row r="3" spans="1:15" ht="15" thickBot="1">
      <c r="A3" s="4" t="s">
        <v>1</v>
      </c>
      <c r="B3" s="5" t="s">
        <v>0</v>
      </c>
      <c r="J3" s="197"/>
      <c r="K3" s="198"/>
      <c r="L3" s="199"/>
      <c r="O3" s="140">
        <v>352</v>
      </c>
    </row>
    <row r="4" spans="1:15" ht="15" thickBot="1">
      <c r="A4" s="19" t="s">
        <v>324</v>
      </c>
      <c r="B4" s="22" t="s">
        <v>280</v>
      </c>
      <c r="C4" s="33"/>
      <c r="J4" s="200" t="s">
        <v>545</v>
      </c>
      <c r="K4" s="201"/>
      <c r="L4" s="141"/>
      <c r="O4" s="140">
        <v>442</v>
      </c>
    </row>
    <row r="5" spans="1:15" ht="15" thickBot="1">
      <c r="J5" s="142" t="str">
        <f>IF(L4="","","P")</f>
        <v/>
      </c>
      <c r="K5" s="204" t="str">
        <f>A4</f>
        <v>ROMA</v>
      </c>
      <c r="L5" s="205"/>
      <c r="O5" s="140">
        <v>433</v>
      </c>
    </row>
    <row r="6" spans="1:15" ht="15" thickBot="1">
      <c r="A6" s="4" t="s">
        <v>2</v>
      </c>
      <c r="J6" s="142" t="str">
        <f>IF(L4="","","D")</f>
        <v/>
      </c>
      <c r="K6" s="204"/>
      <c r="L6" s="205"/>
      <c r="O6" s="140">
        <v>451</v>
      </c>
    </row>
    <row r="7" spans="1:15" ht="16" thickBot="1">
      <c r="A7" s="102" t="s">
        <v>180</v>
      </c>
      <c r="B7" s="22" t="s">
        <v>170</v>
      </c>
      <c r="C7" s="33"/>
      <c r="J7" s="143" t="str">
        <f>IF(L4="","","D")</f>
        <v/>
      </c>
      <c r="K7" s="204"/>
      <c r="L7" s="205"/>
      <c r="O7" s="140">
        <v>541</v>
      </c>
    </row>
    <row r="8" spans="1:15" ht="16" thickBot="1">
      <c r="A8" s="156" t="s">
        <v>106</v>
      </c>
      <c r="B8" s="22" t="s">
        <v>270</v>
      </c>
      <c r="C8" s="33"/>
      <c r="J8" s="143" t="str">
        <f>IF(L4="","","D")</f>
        <v/>
      </c>
      <c r="K8" s="204"/>
      <c r="L8" s="205"/>
      <c r="O8" s="140">
        <v>532</v>
      </c>
    </row>
    <row r="9" spans="1:15" ht="16" thickBot="1">
      <c r="A9" s="156" t="s">
        <v>644</v>
      </c>
      <c r="B9" s="22" t="s">
        <v>273</v>
      </c>
      <c r="C9" s="33"/>
      <c r="D9" s="20"/>
      <c r="E9" s="150"/>
      <c r="J9" s="143" t="str">
        <f>IF(L4="","",IF(L4&gt;400,"D","C"))</f>
        <v/>
      </c>
      <c r="K9" s="204"/>
      <c r="L9" s="205"/>
    </row>
    <row r="10" spans="1:15" ht="16" thickBot="1">
      <c r="A10" s="153" t="s">
        <v>114</v>
      </c>
      <c r="B10" s="22" t="s">
        <v>280</v>
      </c>
      <c r="C10" s="33"/>
      <c r="D10" s="149"/>
      <c r="E10" s="150"/>
      <c r="J10" s="143" t="str">
        <f>IF(L4="","",IF(L4&gt;500,"D","C"))</f>
        <v/>
      </c>
      <c r="K10" s="204"/>
      <c r="L10" s="205"/>
    </row>
    <row r="11" spans="1:15" ht="16" thickBot="1">
      <c r="A11" s="157" t="s">
        <v>645</v>
      </c>
      <c r="B11" s="22" t="s">
        <v>273</v>
      </c>
      <c r="C11" s="33"/>
      <c r="D11" s="151"/>
      <c r="E11" s="150"/>
      <c r="J11" s="143" t="str">
        <f>IF($L$4="","","C")</f>
        <v/>
      </c>
      <c r="K11" s="204"/>
      <c r="L11" s="205"/>
    </row>
    <row r="12" spans="1:15" ht="16" thickBot="1">
      <c r="A12" s="83" t="s">
        <v>646</v>
      </c>
      <c r="B12" s="22" t="s">
        <v>270</v>
      </c>
      <c r="C12" s="33"/>
      <c r="D12" s="103"/>
      <c r="E12" s="150"/>
      <c r="J12" s="143" t="str">
        <f>IF($L$4="","","C")</f>
        <v/>
      </c>
      <c r="K12" s="204"/>
      <c r="L12" s="205"/>
    </row>
    <row r="13" spans="1:15" ht="16" thickBot="1">
      <c r="A13" s="156" t="s">
        <v>103</v>
      </c>
      <c r="B13" s="22" t="s">
        <v>170</v>
      </c>
      <c r="C13" s="33"/>
      <c r="D13" s="149"/>
      <c r="E13" s="150"/>
      <c r="J13" s="143" t="str">
        <f>IF(L4="","",IF(OR(L4=433,L4=343),"A","C"))</f>
        <v/>
      </c>
      <c r="K13" s="204"/>
      <c r="L13" s="205"/>
    </row>
    <row r="14" spans="1:15" ht="16" thickBot="1">
      <c r="A14" s="156" t="s">
        <v>231</v>
      </c>
      <c r="B14" s="22" t="s">
        <v>170</v>
      </c>
      <c r="C14" s="33"/>
      <c r="D14" s="103"/>
      <c r="E14" s="150"/>
      <c r="J14" s="143" t="str">
        <f>IF(L4="","",IF(OR(L4=451,L4=541),"C","A"))</f>
        <v/>
      </c>
      <c r="K14" s="204"/>
      <c r="L14" s="205"/>
    </row>
    <row r="15" spans="1:15" ht="16" thickBot="1">
      <c r="D15" s="103"/>
      <c r="E15" s="150"/>
      <c r="J15" s="143" t="str">
        <f>IF($L$4="","","A")</f>
        <v/>
      </c>
      <c r="K15" s="206"/>
      <c r="L15" s="207"/>
    </row>
    <row r="16" spans="1:15" ht="16" thickBot="1">
      <c r="A16" s="4" t="s">
        <v>3</v>
      </c>
      <c r="D16" s="148"/>
      <c r="E16" s="150"/>
      <c r="J16" s="82"/>
      <c r="K16" s="202" t="s">
        <v>14</v>
      </c>
      <c r="L16" s="203"/>
    </row>
    <row r="17" spans="1:12" ht="16" thickBot="1">
      <c r="A17" s="157" t="s">
        <v>203</v>
      </c>
      <c r="B17" s="22" t="s">
        <v>270</v>
      </c>
      <c r="C17" s="33"/>
      <c r="D17" s="151"/>
      <c r="E17" s="150"/>
      <c r="J17" s="143" t="str">
        <f>IF($L$4="","","P")</f>
        <v/>
      </c>
      <c r="K17" s="188" t="str">
        <f>A4</f>
        <v>ROMA</v>
      </c>
      <c r="L17" s="189"/>
    </row>
    <row r="18" spans="1:12" ht="16" thickBot="1">
      <c r="A18" s="157" t="s">
        <v>202</v>
      </c>
      <c r="B18" s="22" t="s">
        <v>170</v>
      </c>
      <c r="C18" s="33"/>
      <c r="D18" s="151"/>
      <c r="E18" s="150"/>
      <c r="J18" s="143" t="str">
        <f>IF($L$4="","","D")</f>
        <v/>
      </c>
      <c r="K18" s="188"/>
      <c r="L18" s="189"/>
    </row>
    <row r="19" spans="1:12" ht="16" thickBot="1">
      <c r="A19" s="147" t="s">
        <v>90</v>
      </c>
      <c r="B19" s="22" t="s">
        <v>270</v>
      </c>
      <c r="C19" s="33"/>
      <c r="D19" s="103"/>
      <c r="E19" s="150"/>
      <c r="J19" s="143" t="str">
        <f>IF($L$4="","","D")</f>
        <v/>
      </c>
      <c r="K19" s="188"/>
      <c r="L19" s="189"/>
    </row>
    <row r="20" spans="1:12" ht="16" thickBot="1">
      <c r="A20" s="83" t="s">
        <v>375</v>
      </c>
      <c r="B20" s="22" t="s">
        <v>280</v>
      </c>
      <c r="C20" s="33"/>
      <c r="D20" s="151"/>
      <c r="E20" s="152"/>
      <c r="J20" s="143" t="str">
        <f>IF($L$4="","","D")</f>
        <v/>
      </c>
      <c r="K20" s="188"/>
      <c r="L20" s="189"/>
    </row>
    <row r="21" spans="1:12" ht="16" thickBot="1">
      <c r="A21" s="155" t="s">
        <v>208</v>
      </c>
      <c r="B21" s="22" t="s">
        <v>270</v>
      </c>
      <c r="C21" s="33"/>
      <c r="D21" s="149"/>
      <c r="E21" s="150"/>
      <c r="J21" s="143" t="str">
        <f>IF($L$4="","","C")</f>
        <v/>
      </c>
      <c r="K21" s="188"/>
      <c r="L21" s="189"/>
    </row>
    <row r="22" spans="1:12" ht="16" thickBot="1">
      <c r="A22" s="83" t="s">
        <v>145</v>
      </c>
      <c r="B22" s="22" t="s">
        <v>273</v>
      </c>
      <c r="C22" s="33"/>
      <c r="J22" s="143" t="str">
        <f>IF($L$4="","","C")</f>
        <v/>
      </c>
      <c r="K22" s="188"/>
      <c r="L22" s="189"/>
    </row>
    <row r="23" spans="1:12" ht="16" thickBot="1">
      <c r="A23" s="83" t="s">
        <v>152</v>
      </c>
      <c r="B23" s="22" t="s">
        <v>170</v>
      </c>
      <c r="C23" s="33"/>
      <c r="J23" s="143" t="str">
        <f>IF($L$4="","","C")</f>
        <v/>
      </c>
      <c r="K23" s="188"/>
      <c r="L23" s="189"/>
    </row>
    <row r="24" spans="1:12" ht="16" thickBot="1">
      <c r="A24" s="83" t="s">
        <v>142</v>
      </c>
      <c r="B24" s="22" t="s">
        <v>170</v>
      </c>
      <c r="C24" s="33"/>
      <c r="J24" s="143" t="str">
        <f>IF($L$4="","","A")</f>
        <v/>
      </c>
      <c r="K24" s="188"/>
      <c r="L24" s="189"/>
    </row>
    <row r="25" spans="1:12">
      <c r="J25" s="143" t="str">
        <f>IF($L$4="","","A")</f>
        <v/>
      </c>
      <c r="K25" s="188"/>
      <c r="L25" s="189"/>
    </row>
    <row r="26" spans="1:12" ht="15" thickBot="1">
      <c r="A26" s="4" t="s">
        <v>4</v>
      </c>
      <c r="J26" s="143" t="str">
        <f>IF($L$4="","","A")</f>
        <v/>
      </c>
      <c r="K26" s="192"/>
      <c r="L26" s="193"/>
    </row>
    <row r="27" spans="1:12" ht="16" thickBot="1">
      <c r="A27" s="153" t="s">
        <v>272</v>
      </c>
      <c r="B27" s="22" t="s">
        <v>273</v>
      </c>
      <c r="C27" s="33"/>
    </row>
    <row r="28" spans="1:12" ht="16" thickBot="1">
      <c r="A28" s="102" t="s">
        <v>75</v>
      </c>
      <c r="B28" s="22" t="s">
        <v>270</v>
      </c>
      <c r="C28" s="33"/>
    </row>
    <row r="29" spans="1:12" ht="16" thickBot="1">
      <c r="A29" s="83" t="s">
        <v>647</v>
      </c>
      <c r="B29" s="146" t="s">
        <v>170</v>
      </c>
      <c r="C29" s="55"/>
    </row>
    <row r="30" spans="1:12" ht="16" thickBot="1">
      <c r="A30" s="158" t="s">
        <v>279</v>
      </c>
      <c r="B30" s="22" t="s">
        <v>280</v>
      </c>
      <c r="C30" s="33"/>
    </row>
    <row r="31" spans="1:12" ht="16" thickBot="1">
      <c r="A31" s="83" t="s">
        <v>648</v>
      </c>
      <c r="B31" s="22" t="s">
        <v>273</v>
      </c>
      <c r="C31" s="33"/>
    </row>
    <row r="32" spans="1:12" ht="16" thickBot="1">
      <c r="A32" s="153" t="s">
        <v>69</v>
      </c>
      <c r="B32" s="22" t="s">
        <v>270</v>
      </c>
      <c r="C32" s="33"/>
    </row>
  </sheetData>
  <sheetProtection password="F1D1" sheet="1" objects="1" scenarios="1"/>
  <mergeCells count="25">
    <mergeCell ref="B1:E1"/>
    <mergeCell ref="J2:L3"/>
    <mergeCell ref="J4:K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unajunglacazo</vt:lpstr>
      <vt:lpstr>cska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2018-04-27T12:23:37Z</dcterms:modified>
</cp:coreProperties>
</file>